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5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</sheets>
  <definedNames/>
  <calcPr fullCalcOnLoad="1"/>
</workbook>
</file>

<file path=xl/sharedStrings.xml><?xml version="1.0" encoding="utf-8"?>
<sst xmlns="http://schemas.openxmlformats.org/spreadsheetml/2006/main" count="251" uniqueCount="159">
  <si>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</si>
  <si>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</si>
  <si>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</si>
  <si>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</si>
  <si>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</si>
  <si>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</si>
  <si>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</si>
  <si>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</si>
  <si>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</si>
  <si>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</si>
  <si>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</si>
  <si>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</si>
  <si>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</si>
  <si>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</si>
  <si>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</si>
  <si>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+</t>
  </si>
  <si>
    <t>Country of Usual</t>
  </si>
  <si>
    <t>Residence</t>
  </si>
  <si>
    <t>OCEANIA</t>
  </si>
  <si>
    <t>Scandinavia</t>
  </si>
  <si>
    <t>Benelux</t>
  </si>
  <si>
    <t>ASIA</t>
  </si>
  <si>
    <t xml:space="preserve">             </t>
  </si>
  <si>
    <t>AIR</t>
  </si>
  <si>
    <t>SEA</t>
  </si>
  <si>
    <t>Lady Naomi</t>
  </si>
  <si>
    <t xml:space="preserve">February </t>
  </si>
  <si>
    <t xml:space="preserve">April </t>
  </si>
  <si>
    <t xml:space="preserve">June </t>
  </si>
  <si>
    <t>July</t>
  </si>
  <si>
    <t xml:space="preserve">November </t>
  </si>
  <si>
    <t xml:space="preserve">January </t>
  </si>
  <si>
    <t>March</t>
  </si>
  <si>
    <t>May</t>
  </si>
  <si>
    <t>August</t>
  </si>
  <si>
    <t>September</t>
  </si>
  <si>
    <t xml:space="preserve">December </t>
  </si>
  <si>
    <t>October</t>
  </si>
  <si>
    <t>Korea</t>
  </si>
  <si>
    <t>2012</t>
  </si>
  <si>
    <t>Talofa Airways</t>
  </si>
  <si>
    <t>2019</t>
  </si>
  <si>
    <t>2020</t>
  </si>
  <si>
    <t>…</t>
  </si>
  <si>
    <r>
      <t xml:space="preserve">Samoa Airways </t>
    </r>
    <r>
      <rPr>
        <vertAlign val="superscript"/>
        <sz val="8"/>
        <rFont val="Bookman Old Style"/>
        <family val="1"/>
      </rPr>
      <t>3</t>
    </r>
  </si>
  <si>
    <r>
      <t xml:space="preserve">Fiji Airways </t>
    </r>
    <r>
      <rPr>
        <vertAlign val="superscript"/>
        <sz val="8"/>
        <rFont val="Bookman Old Style"/>
        <family val="1"/>
      </rPr>
      <t>4</t>
    </r>
  </si>
  <si>
    <t>Piriota</t>
  </si>
  <si>
    <t>Aofaiga o Tagata Asiasi Mai</t>
  </si>
  <si>
    <t>Aofaiga o Tagata Taunu'u Mai</t>
  </si>
  <si>
    <t>Aofaiga o Tagata Faimalaga Ese Atu</t>
  </si>
  <si>
    <t>Tagata</t>
  </si>
  <si>
    <t>Ea</t>
  </si>
  <si>
    <t>Sami</t>
  </si>
  <si>
    <t>Aofaiga</t>
  </si>
  <si>
    <t>Femalagaa'i</t>
  </si>
  <si>
    <t>6 masina muamua</t>
  </si>
  <si>
    <t>6 masina lonalua</t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</si>
  <si>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Femalagaiga; Ofisa o Tiute ma Tupe Maua ma le Ofisa o</t>
    </r>
  </si>
  <si>
    <t xml:space="preserve">                     … :  E le'i maua fa'amaumauga</t>
  </si>
  <si>
    <t xml:space="preserve">  Fuainumera Fa'amauina</t>
  </si>
  <si>
    <r>
      <t xml:space="preserve">                      1 :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</si>
  <si>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r>
      <t>Pusa 1: Aofaiga o Tagata Taunu'u Mai ma Faimalaga Ese Atu ma Tagata Femalagaa'i ta'i 6 masina, 2014 - 2021</t>
    </r>
    <r>
      <rPr>
        <u val="single"/>
        <vertAlign val="superscript"/>
        <sz val="10"/>
        <rFont val="Bookman Old Style"/>
        <family val="1"/>
      </rPr>
      <t>1</t>
    </r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</si>
  <si>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Ofisa o le Palemia &amp; Kapeneta - Vaega o Femalagaiga; Ofisa o Tiute ma Tupe Maua ma le Ofisa o Fuainumera Fa'amauina</t>
    </r>
  </si>
  <si>
    <r>
      <t xml:space="preserve">                     1 : 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</si>
  <si>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t xml:space="preserve">                     2 :   Eseese fuainumera ona o pasene </t>
  </si>
  <si>
    <r>
      <t xml:space="preserve">Vaevaega i Pasene </t>
    </r>
    <r>
      <rPr>
        <b/>
        <i/>
        <vertAlign val="superscript"/>
        <sz val="8"/>
        <rFont val="Bookman Old Style"/>
        <family val="1"/>
      </rPr>
      <t>2</t>
    </r>
  </si>
  <si>
    <t>Tausaga</t>
  </si>
  <si>
    <t>Mafuaaga o le Faimalaga Mai</t>
  </si>
  <si>
    <t>Tagata Asiasi Mai</t>
  </si>
  <si>
    <t>Tagatanu'u Toe Fo'i Mai</t>
  </si>
  <si>
    <r>
      <t xml:space="preserve">Tagata </t>
    </r>
    <r>
      <rPr>
        <b/>
        <sz val="9"/>
        <rFont val="Calibri"/>
        <family val="2"/>
      </rPr>
      <t>Ā</t>
    </r>
    <r>
      <rPr>
        <b/>
        <sz val="9"/>
        <rFont val="Bookman Old Style"/>
        <family val="1"/>
      </rPr>
      <t>fea Samoa</t>
    </r>
  </si>
  <si>
    <t>Tagata Nofo Fa'avaitaimi</t>
  </si>
  <si>
    <t>Ali'i</t>
  </si>
  <si>
    <t>Tama'ita'i</t>
  </si>
  <si>
    <t xml:space="preserve">Tulaga Tau Femalagaiga </t>
  </si>
  <si>
    <r>
      <t xml:space="preserve">Pasene </t>
    </r>
    <r>
      <rPr>
        <b/>
        <vertAlign val="superscript"/>
        <sz val="9"/>
        <rFont val="Bookman Old Style"/>
        <family val="1"/>
      </rPr>
      <t>2</t>
    </r>
  </si>
  <si>
    <t>Amerika Samoa</t>
  </si>
  <si>
    <t>Fiti</t>
  </si>
  <si>
    <t>Atu Kuki</t>
  </si>
  <si>
    <t>Isi Atunu'u o le Pasefika</t>
  </si>
  <si>
    <t>Niu Sila</t>
  </si>
  <si>
    <t>Ausetalia</t>
  </si>
  <si>
    <t>EUROPA</t>
  </si>
  <si>
    <t>Peretania</t>
  </si>
  <si>
    <t>Siamani</t>
  </si>
  <si>
    <t>Isi Atunu'u o Europa</t>
  </si>
  <si>
    <t>AMERIKA</t>
  </si>
  <si>
    <t>Amerika</t>
  </si>
  <si>
    <t>Kanata</t>
  </si>
  <si>
    <t>Iapani</t>
  </si>
  <si>
    <t>Saina</t>
  </si>
  <si>
    <t>Isi Atunu'u o Asia</t>
  </si>
  <si>
    <t>ISI ATUNU'U</t>
  </si>
  <si>
    <t>AOFAIGA</t>
  </si>
  <si>
    <r>
      <t>VAEVAEGA I PASENE</t>
    </r>
    <r>
      <rPr>
        <b/>
        <vertAlign val="superscript"/>
        <sz val="8"/>
        <rFont val="Bookman Old Style"/>
        <family val="1"/>
      </rPr>
      <t>2</t>
    </r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</si>
  <si>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Femalagaiga; Ofisa o Tiute ma Tupe Maua ma le</t>
    </r>
  </si>
  <si>
    <t xml:space="preserve">                            Ofisa o Fuainumera Fa'amauina</t>
  </si>
  <si>
    <t xml:space="preserve">                               mai, ma tagataanu'u a isi atunu'u o lo'o faigaluega ma nonofo i Samoa. </t>
  </si>
  <si>
    <t xml:space="preserve">                           (ii) O tagata asiasi mai e aofia ai tagatanu'u Samoa o lo'o nonofo ma aumau i atunu'u i fafo</t>
  </si>
  <si>
    <r>
      <t xml:space="preserve">                           (iii) </t>
    </r>
    <r>
      <rPr>
        <b/>
        <sz val="9"/>
        <rFont val="Bookman Old Style"/>
        <family val="1"/>
      </rPr>
      <t>Scandinavia:</t>
    </r>
    <r>
      <rPr>
        <sz val="9"/>
        <rFont val="Bookman Old Style"/>
        <family val="1"/>
      </rPr>
      <t xml:space="preserve">  e aofai ai atunu'u o Norway, Sweden, Finland and Denmark.</t>
    </r>
  </si>
  <si>
    <r>
      <t xml:space="preserve">                           (iv) </t>
    </r>
    <r>
      <rPr>
        <b/>
        <sz val="9"/>
        <rFont val="Bookman Old Style"/>
        <family val="1"/>
      </rPr>
      <t>Benelux:</t>
    </r>
    <r>
      <rPr>
        <sz val="9"/>
        <rFont val="Bookman Old Style"/>
        <family val="1"/>
      </rPr>
      <t xml:space="preserve"> e aofia ai atunu'u o Belgium, Netherlands and Luxembourg.</t>
    </r>
  </si>
  <si>
    <r>
      <t xml:space="preserve">                           (v) E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aofia ai tagata faimalaga mai i Va'a Meli</t>
    </r>
  </si>
  <si>
    <r>
      <t xml:space="preserve">       </t>
    </r>
    <r>
      <rPr>
        <b/>
        <sz val="9"/>
        <rFont val="Bookman Old Style"/>
        <family val="1"/>
      </rPr>
      <t>Nofo Silafia</t>
    </r>
    <r>
      <rPr>
        <sz val="9"/>
        <rFont val="Bookman Old Style"/>
        <family val="1"/>
      </rPr>
      <t>: (i)  O tagata asiasi mai e patino lea i tagata e asiasi mai i Samoa, e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aofia ai i latou toe fo'i</t>
    </r>
  </si>
  <si>
    <r>
      <t xml:space="preserve">Pusa 2: Aofaiga o Tagata Taunu'u Mai i Tausaga, Mafuaaga o le Faimalaga Mai ma le Ituaiga, 6 masina muamua 2021 </t>
    </r>
    <r>
      <rPr>
        <u val="single"/>
        <vertAlign val="superscript"/>
        <sz val="10"/>
        <rFont val="Bookman Old Style"/>
        <family val="1"/>
      </rPr>
      <t>1</t>
    </r>
  </si>
  <si>
    <r>
      <t xml:space="preserve">Pusa 3: Atunu'u e Nofomau Ai ma le Tulaga Tau Femalagaiga mo Tagata Asiasi Mai, 6 masina muamua 2021 </t>
    </r>
    <r>
      <rPr>
        <u val="single"/>
        <vertAlign val="superscript"/>
        <sz val="10"/>
        <rFont val="Bookman Old Style"/>
        <family val="1"/>
      </rPr>
      <t>1</t>
    </r>
  </si>
  <si>
    <r>
      <t>Pusa 4: Atunu'u e Nofomau Ai ma le Mafuaaga o le Asiasi Mai o Tagata Asiasi Mai, 6 masina muamua 2021</t>
    </r>
    <r>
      <rPr>
        <u val="single"/>
        <vertAlign val="superscript"/>
        <sz val="10"/>
        <rFont val="Bookman Old Style"/>
        <family val="1"/>
      </rPr>
      <t xml:space="preserve"> 1</t>
    </r>
  </si>
  <si>
    <t>Atunu'u e Nofomau Ai</t>
  </si>
  <si>
    <t>Mafuaaga o le Asiasi Mai</t>
  </si>
  <si>
    <r>
      <t>Mal</t>
    </r>
    <r>
      <rPr>
        <b/>
        <sz val="9"/>
        <rFont val="Calibri"/>
        <family val="2"/>
      </rPr>
      <t>ō</t>
    </r>
    <r>
      <rPr>
        <b/>
        <sz val="9"/>
        <rFont val="Bookman Old Style"/>
        <family val="1"/>
      </rPr>
      <t>l</t>
    </r>
    <r>
      <rPr>
        <b/>
        <sz val="9"/>
        <rFont val="Calibri"/>
        <family val="2"/>
      </rPr>
      <t>ō</t>
    </r>
    <r>
      <rPr>
        <b/>
        <sz val="9"/>
        <rFont val="Bookman Old Style"/>
        <family val="1"/>
      </rPr>
      <t>/</t>
    </r>
  </si>
  <si>
    <t>Pisinisi/</t>
  </si>
  <si>
    <t>Asiasi I Aiga/</t>
  </si>
  <si>
    <t>Ta'aloga</t>
  </si>
  <si>
    <t>Isi</t>
  </si>
  <si>
    <r>
      <t>T</t>
    </r>
    <r>
      <rPr>
        <b/>
        <sz val="9"/>
        <rFont val="Calibri"/>
        <family val="2"/>
      </rPr>
      <t>ā</t>
    </r>
    <r>
      <rPr>
        <b/>
        <sz val="9"/>
        <rFont val="Bookman Old Style"/>
        <family val="1"/>
      </rPr>
      <t>fafao</t>
    </r>
  </si>
  <si>
    <t>Fonotaga</t>
  </si>
  <si>
    <t>Uo</t>
  </si>
  <si>
    <t>OSEANIA</t>
  </si>
  <si>
    <r>
      <t xml:space="preserve">Vaevaega I Pasene </t>
    </r>
    <r>
      <rPr>
        <b/>
        <vertAlign val="superscript"/>
        <sz val="9"/>
        <rFont val="Bookman Old Style"/>
        <family val="1"/>
      </rPr>
      <t>2</t>
    </r>
  </si>
  <si>
    <r>
      <rPr>
        <b/>
        <sz val="9"/>
        <rFont val="Bookman Old Style"/>
        <family val="1"/>
      </rPr>
      <t>Fa'amaumauga:</t>
    </r>
    <r>
      <rPr>
        <sz val="9"/>
        <rFont val="Bookman Old Style"/>
        <family val="1"/>
      </rPr>
      <t xml:space="preserve">   Ofisa o le Palemia &amp; Kapeneta - Vaega o Femalagaiga; Ofisa o Tiute ma Tupe Maua ma le Ofisa o Fuainumera Fa'amauina</t>
    </r>
  </si>
  <si>
    <r>
      <t xml:space="preserve">     </t>
    </r>
    <r>
      <rPr>
        <b/>
        <sz val="9"/>
        <rFont val="Bookman Old Style"/>
        <family val="1"/>
      </rPr>
      <t>Nofo Silafia</t>
    </r>
    <r>
      <rPr>
        <sz val="9"/>
        <rFont val="Bookman Old Style"/>
        <family val="1"/>
      </rPr>
      <t xml:space="preserve">:   O le Aofaiga o Tagata Asiasi Mai o lo'o aofia ai ma Tagata sa </t>
    </r>
    <r>
      <rPr>
        <sz val="9"/>
        <rFont val="Calibri"/>
        <family val="2"/>
      </rPr>
      <t>Ā</t>
    </r>
    <r>
      <rPr>
        <sz val="9"/>
        <rFont val="Bookman Old Style"/>
        <family val="1"/>
      </rPr>
      <t>fea Samoa</t>
    </r>
  </si>
  <si>
    <t xml:space="preserve">                      :    Sa amata mai ona tu'ueseina le vaega o Ta'aloga mai i le Mafuaaga o le Aisasi Mai ia Aukuso 2008</t>
  </si>
  <si>
    <r>
      <t xml:space="preserve">                    1 : 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</si>
  <si>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t xml:space="preserve">                    2 :   Eseese fuainumera ona o pasene </t>
  </si>
  <si>
    <r>
      <t xml:space="preserve">Pusa 5: Va'a mo le Femalagaiga ma le Mafuaaga o le Taunu'u Mai, 6 masina muamua 2021 </t>
    </r>
    <r>
      <rPr>
        <u val="single"/>
        <vertAlign val="superscript"/>
        <sz val="10"/>
        <rFont val="Bookman Old Style"/>
        <family val="1"/>
      </rPr>
      <t>1</t>
    </r>
  </si>
  <si>
    <t>Va'a</t>
  </si>
  <si>
    <t>Mafuaaga o le Taunu'u Mai</t>
  </si>
  <si>
    <r>
      <t>Pasene</t>
    </r>
    <r>
      <rPr>
        <b/>
        <vertAlign val="superscript"/>
        <sz val="9"/>
        <rFont val="Bookman Old Style"/>
        <family val="1"/>
      </rPr>
      <t xml:space="preserve"> 2</t>
    </r>
  </si>
  <si>
    <t>Ea Niu Sila</t>
  </si>
  <si>
    <t>Isi Va'alele</t>
  </si>
  <si>
    <t>Isi Va'aalalo</t>
  </si>
  <si>
    <r>
      <t xml:space="preserve">      </t>
    </r>
    <r>
      <rPr>
        <b/>
        <sz val="9"/>
        <rFont val="Bookman Old Style"/>
        <family val="1"/>
      </rPr>
      <t xml:space="preserve"> Nofo Silafia</t>
    </r>
    <r>
      <rPr>
        <sz val="9"/>
        <rFont val="Bookman Old Style"/>
        <family val="1"/>
      </rPr>
      <t>:   O le Aofaiga o Tagata Asiasi Mai o lo'o aofia ai ma Tagata sa Āfea Samoa</t>
    </r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</si>
  <si>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Femalagaiga; Ofisa o Tiute ma Tupe Maua ma le </t>
    </r>
  </si>
  <si>
    <t xml:space="preserve">                           Ofisa o Fuainumera Fa'amauina</t>
  </si>
  <si>
    <r>
      <t xml:space="preserve">      </t>
    </r>
    <r>
      <rPr>
        <b/>
        <sz val="9"/>
        <rFont val="Bookman Old Style"/>
        <family val="1"/>
      </rPr>
      <t>Nofo Silafia</t>
    </r>
    <r>
      <rPr>
        <sz val="9"/>
        <rFont val="Bookman Old Style"/>
        <family val="1"/>
      </rPr>
      <t>:    O le Aofaiga o Tagata Asiasi Mai e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o aofia ai ma Tagata sa Āfea Samoa</t>
    </r>
  </si>
  <si>
    <r>
      <t xml:space="preserve">                    1 :  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</si>
  <si>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t xml:space="preserve">                    2 :    Eseese fuainumera ona o pasene </t>
  </si>
  <si>
    <r>
      <t xml:space="preserve">Pusa 6: Umi ma le Nofoaga sa nonofo ai Tagata Asiasi Mai, 6 masina muamua 2021 </t>
    </r>
    <r>
      <rPr>
        <u val="single"/>
        <vertAlign val="superscript"/>
        <sz val="10"/>
        <rFont val="Bookman Old Style"/>
        <family val="1"/>
      </rPr>
      <t>1</t>
    </r>
  </si>
  <si>
    <t>Umi sa nonofo ai</t>
  </si>
  <si>
    <t>Nofoaga</t>
  </si>
  <si>
    <t>Faletalimalo</t>
  </si>
  <si>
    <t>Aiga/ Uo</t>
  </si>
  <si>
    <t>E le'i Fa'ailoa Mai</t>
  </si>
  <si>
    <t>1 aso</t>
  </si>
  <si>
    <t>2 aso</t>
  </si>
  <si>
    <t>3 aso</t>
  </si>
  <si>
    <t>4 aso</t>
  </si>
  <si>
    <t>5 aso</t>
  </si>
  <si>
    <t>6 aso</t>
  </si>
  <si>
    <t>7 aso</t>
  </si>
  <si>
    <t>8-14 aso</t>
  </si>
  <si>
    <t>15-30 aso</t>
  </si>
  <si>
    <t>31-60 aso</t>
  </si>
  <si>
    <t>61-90 aso</t>
  </si>
  <si>
    <t>91-180 aso</t>
  </si>
  <si>
    <t>181-365 aso</t>
  </si>
  <si>
    <t>Ova atu ma le tausaga</t>
  </si>
  <si>
    <t>E le'i fa'ailoa mai</t>
  </si>
  <si>
    <t xml:space="preserve">                     3:    Polynesian Airlines o lea ua fa'aigoaina o le Samoa Airways</t>
  </si>
  <si>
    <t xml:space="preserve">                     4:    Air Pacific o lea ua fa'aigoaina o le Fiji Airways</t>
  </si>
</sst>
</file>

<file path=xl/styles.xml><?xml version="1.0" encoding="utf-8"?>
<styleSheet xmlns="http://schemas.openxmlformats.org/spreadsheetml/2006/main">
  <numFmts count="44">
    <numFmt numFmtId="5" formatCode="&quot;WS$&quot;#,##0;\-&quot;WS$&quot;#,##0"/>
    <numFmt numFmtId="6" formatCode="&quot;WS$&quot;#,##0;[Red]\-&quot;WS$&quot;#,##0"/>
    <numFmt numFmtId="7" formatCode="&quot;WS$&quot;#,##0.00;\-&quot;WS$&quot;#,##0.00"/>
    <numFmt numFmtId="8" formatCode="&quot;WS$&quot;#,##0.00;[Red]\-&quot;WS$&quot;#,##0.00"/>
    <numFmt numFmtId="42" formatCode="_-&quot;WS$&quot;* #,##0_-;\-&quot;WS$&quot;* #,##0_-;_-&quot;WS$&quot;* &quot;-&quot;_-;_-@_-"/>
    <numFmt numFmtId="41" formatCode="_-* #,##0_-;\-* #,##0_-;_-* &quot;-&quot;_-;_-@_-"/>
    <numFmt numFmtId="44" formatCode="_-&quot;WS$&quot;* #,##0.00_-;\-&quot;WS$&quot;* #,##0.00_-;_-&quot;W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[Red]#,##0"/>
    <numFmt numFmtId="179" formatCode="0.0"/>
    <numFmt numFmtId="180" formatCode="0.0;[Red]0.0"/>
    <numFmt numFmtId="181" formatCode="0.00;[Red]0.00"/>
    <numFmt numFmtId="182" formatCode="#,##0.0"/>
    <numFmt numFmtId="183" formatCode="0.000;[Red]0.000"/>
    <numFmt numFmtId="184" formatCode="0.000"/>
    <numFmt numFmtId="185" formatCode="0.0000"/>
    <numFmt numFmtId="186" formatCode="0.0000000"/>
    <numFmt numFmtId="187" formatCode="0.000000"/>
    <numFmt numFmtId="188" formatCode="0.00000"/>
    <numFmt numFmtId="189" formatCode="[$-409]dddd\,\ mmmm\ dd\,\ yyyy"/>
    <numFmt numFmtId="190" formatCode="[$-409]h:mm:ss\ AM/PM"/>
    <numFmt numFmtId="191" formatCode="0;[Red]0"/>
    <numFmt numFmtId="192" formatCode="#,##0.00;[Red]#,##0.00"/>
    <numFmt numFmtId="193" formatCode="#,##0.0;[Red]#,##0.0"/>
    <numFmt numFmtId="194" formatCode="#,##0.000"/>
    <numFmt numFmtId="195" formatCode="_(* #,##0_);_(* \(#,##0\);_(* &quot;-&quot;??_);_(@_)"/>
    <numFmt numFmtId="196" formatCode="0.00000000"/>
    <numFmt numFmtId="197" formatCode="\-"/>
    <numFmt numFmtId="198" formatCode="_(* #,##0.0_);_(* \(#,##0.0\);_(* &quot;-&quot;??_);_(@_)"/>
    <numFmt numFmtId="199" formatCode="[$]dddd\,\ d\ mmmm\ yyyy"/>
  </numFmts>
  <fonts count="62">
    <font>
      <sz val="10"/>
      <name val="Arial"/>
      <family val="0"/>
    </font>
    <font>
      <u val="single"/>
      <sz val="10"/>
      <name val="Bookman Old Style"/>
      <family val="1"/>
    </font>
    <font>
      <b/>
      <u val="single"/>
      <sz val="10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8"/>
      <name val="Bookman Old Style"/>
      <family val="1"/>
    </font>
    <font>
      <b/>
      <sz val="9"/>
      <name val="Bookman Old Style"/>
      <family val="1"/>
    </font>
    <font>
      <b/>
      <u val="single"/>
      <sz val="11"/>
      <name val="Bookman Old Style"/>
      <family val="1"/>
    </font>
    <font>
      <sz val="11"/>
      <name val="Bookman Old Style"/>
      <family val="1"/>
    </font>
    <font>
      <b/>
      <sz val="10"/>
      <name val="Bookman Old Style"/>
      <family val="1"/>
    </font>
    <font>
      <u val="single"/>
      <sz val="9"/>
      <name val="Bookman Old Style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9"/>
      <name val="Bookman Old Style"/>
      <family val="1"/>
    </font>
    <font>
      <sz val="8"/>
      <name val="Bookman Old Style"/>
      <family val="1"/>
    </font>
    <font>
      <u val="single"/>
      <vertAlign val="superscript"/>
      <sz val="10"/>
      <name val="Bookman Old Style"/>
      <family val="1"/>
    </font>
    <font>
      <b/>
      <vertAlign val="superscript"/>
      <sz val="9"/>
      <name val="Bookman Old Style"/>
      <family val="1"/>
    </font>
    <font>
      <b/>
      <vertAlign val="superscript"/>
      <sz val="8"/>
      <name val="Bookman Old Style"/>
      <family val="1"/>
    </font>
    <font>
      <vertAlign val="superscript"/>
      <sz val="8"/>
      <name val="Bookman Old Style"/>
      <family val="1"/>
    </font>
    <font>
      <b/>
      <u val="single"/>
      <sz val="8"/>
      <name val="Bookman Old Style"/>
      <family val="1"/>
    </font>
    <font>
      <sz val="9"/>
      <name val="Calibri"/>
      <family val="2"/>
    </font>
    <font>
      <b/>
      <i/>
      <sz val="8"/>
      <name val="Bookman Old Style"/>
      <family val="1"/>
    </font>
    <font>
      <b/>
      <i/>
      <vertAlign val="superscript"/>
      <sz val="8"/>
      <name val="Bookman Old Style"/>
      <family val="1"/>
    </font>
    <font>
      <b/>
      <sz val="10"/>
      <name val="Arial"/>
      <family val="2"/>
    </font>
    <font>
      <b/>
      <sz val="9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13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14" fillId="0" borderId="1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195" fontId="4" fillId="0" borderId="0" xfId="0" applyNumberFormat="1" applyFont="1" applyAlignment="1">
      <alignment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right" vertical="center"/>
    </xf>
    <xf numFmtId="3" fontId="5" fillId="33" borderId="14" xfId="0" applyNumberFormat="1" applyFont="1" applyFill="1" applyBorder="1" applyAlignment="1">
      <alignment horizontal="right" vertical="center"/>
    </xf>
    <xf numFmtId="0" fontId="15" fillId="34" borderId="14" xfId="0" applyNumberFormat="1" applyFont="1" applyFill="1" applyBorder="1" applyAlignment="1">
      <alignment horizontal="center"/>
    </xf>
    <xf numFmtId="0" fontId="15" fillId="34" borderId="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5" fillId="0" borderId="12" xfId="0" applyFont="1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15" fillId="0" borderId="15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 horizontal="right"/>
    </xf>
    <xf numFmtId="3" fontId="15" fillId="0" borderId="0" xfId="0" applyNumberFormat="1" applyFont="1" applyBorder="1" applyAlignment="1">
      <alignment/>
    </xf>
    <xf numFmtId="3" fontId="15" fillId="0" borderId="18" xfId="0" applyNumberFormat="1" applyFont="1" applyFill="1" applyBorder="1" applyAlignment="1">
      <alignment horizontal="right"/>
    </xf>
    <xf numFmtId="3" fontId="15" fillId="0" borderId="12" xfId="0" applyNumberFormat="1" applyFont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82" fontId="5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/>
    </xf>
    <xf numFmtId="9" fontId="5" fillId="0" borderId="13" xfId="0" applyNumberFormat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/>
    </xf>
    <xf numFmtId="0" fontId="15" fillId="0" borderId="15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right"/>
    </xf>
    <xf numFmtId="179" fontId="1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80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179" fontId="5" fillId="0" borderId="12" xfId="0" applyNumberFormat="1" applyFont="1" applyFill="1" applyBorder="1" applyAlignment="1">
      <alignment horizontal="right"/>
    </xf>
    <xf numFmtId="179" fontId="15" fillId="0" borderId="12" xfId="0" applyNumberFormat="1" applyFont="1" applyFill="1" applyBorder="1" applyAlignment="1">
      <alignment horizontal="right"/>
    </xf>
    <xf numFmtId="0" fontId="15" fillId="0" borderId="12" xfId="0" applyFont="1" applyFill="1" applyBorder="1" applyAlignment="1">
      <alignment horizontal="right"/>
    </xf>
    <xf numFmtId="180" fontId="15" fillId="0" borderId="12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17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0" fontId="2" fillId="0" borderId="12" xfId="0" applyFont="1" applyFill="1" applyBorder="1" applyAlignment="1">
      <alignment/>
    </xf>
    <xf numFmtId="178" fontId="5" fillId="0" borderId="15" xfId="0" applyNumberFormat="1" applyFont="1" applyFill="1" applyBorder="1" applyAlignment="1">
      <alignment horizontal="right" vertical="center"/>
    </xf>
    <xf numFmtId="193" fontId="5" fillId="0" borderId="11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 vertical="center"/>
    </xf>
    <xf numFmtId="180" fontId="5" fillId="0" borderId="13" xfId="0" applyNumberFormat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3" fontId="5" fillId="0" borderId="15" xfId="0" applyNumberFormat="1" applyFont="1" applyFill="1" applyBorder="1" applyAlignment="1">
      <alignment horizontal="right" vertical="center"/>
    </xf>
    <xf numFmtId="179" fontId="5" fillId="0" borderId="11" xfId="0" applyNumberFormat="1" applyFont="1" applyFill="1" applyBorder="1" applyAlignment="1">
      <alignment horizontal="right" vertical="center"/>
    </xf>
    <xf numFmtId="2" fontId="15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/>
    </xf>
    <xf numFmtId="179" fontId="5" fillId="0" borderId="18" xfId="0" applyNumberFormat="1" applyFont="1" applyFill="1" applyBorder="1" applyAlignment="1">
      <alignment horizontal="right" vertical="center"/>
    </xf>
    <xf numFmtId="179" fontId="5" fillId="0" borderId="12" xfId="0" applyNumberFormat="1" applyFont="1" applyFill="1" applyBorder="1" applyAlignment="1">
      <alignment horizontal="right" vertical="center"/>
    </xf>
    <xf numFmtId="9" fontId="5" fillId="0" borderId="1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center"/>
    </xf>
    <xf numFmtId="3" fontId="15" fillId="0" borderId="22" xfId="0" applyNumberFormat="1" applyFont="1" applyBorder="1" applyAlignment="1">
      <alignment/>
    </xf>
    <xf numFmtId="3" fontId="15" fillId="0" borderId="23" xfId="0" applyNumberFormat="1" applyFont="1" applyBorder="1" applyAlignment="1">
      <alignment/>
    </xf>
    <xf numFmtId="3" fontId="15" fillId="0" borderId="0" xfId="0" applyNumberFormat="1" applyFont="1" applyBorder="1" applyAlignment="1" quotePrefix="1">
      <alignment horizontal="center"/>
    </xf>
    <xf numFmtId="3" fontId="15" fillId="0" borderId="10" xfId="0" applyNumberFormat="1" applyFont="1" applyBorder="1" applyAlignment="1">
      <alignment/>
    </xf>
    <xf numFmtId="3" fontId="15" fillId="0" borderId="0" xfId="0" applyNumberFormat="1" applyFont="1" applyBorder="1" applyAlignment="1">
      <alignment horizontal="center"/>
    </xf>
    <xf numFmtId="3" fontId="15" fillId="0" borderId="24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1" fontId="5" fillId="0" borderId="18" xfId="0" applyNumberFormat="1" applyFont="1" applyFill="1" applyBorder="1" applyAlignment="1">
      <alignment horizontal="right" vertical="center"/>
    </xf>
    <xf numFmtId="179" fontId="5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15" fillId="34" borderId="11" xfId="0" applyNumberFormat="1" applyFont="1" applyFill="1" applyBorder="1" applyAlignment="1">
      <alignment horizontal="left"/>
    </xf>
    <xf numFmtId="3" fontId="15" fillId="0" borderId="15" xfId="0" applyNumberFormat="1" applyFont="1" applyBorder="1" applyAlignment="1">
      <alignment horizontal="right"/>
    </xf>
    <xf numFmtId="3" fontId="15" fillId="33" borderId="11" xfId="0" applyNumberFormat="1" applyFont="1" applyFill="1" applyBorder="1" applyAlignment="1">
      <alignment horizontal="right"/>
    </xf>
    <xf numFmtId="3" fontId="15" fillId="33" borderId="16" xfId="0" applyNumberFormat="1" applyFont="1" applyFill="1" applyBorder="1" applyAlignment="1">
      <alignment horizontal="right"/>
    </xf>
    <xf numFmtId="0" fontId="15" fillId="0" borderId="11" xfId="0" applyFont="1" applyBorder="1" applyAlignment="1">
      <alignment horizontal="right"/>
    </xf>
    <xf numFmtId="3" fontId="15" fillId="0" borderId="16" xfId="0" applyNumberFormat="1" applyFont="1" applyBorder="1" applyAlignment="1">
      <alignment horizontal="right"/>
    </xf>
    <xf numFmtId="3" fontId="5" fillId="34" borderId="11" xfId="0" applyNumberFormat="1" applyFont="1" applyFill="1" applyBorder="1" applyAlignment="1">
      <alignment horizontal="right"/>
    </xf>
    <xf numFmtId="49" fontId="15" fillId="34" borderId="0" xfId="0" applyNumberFormat="1" applyFont="1" applyFill="1" applyBorder="1" applyAlignment="1">
      <alignment horizontal="left"/>
    </xf>
    <xf numFmtId="3" fontId="15" fillId="33" borderId="10" xfId="0" applyNumberFormat="1" applyFont="1" applyFill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3" fontId="15" fillId="33" borderId="14" xfId="0" applyNumberFormat="1" applyFont="1" applyFill="1" applyBorder="1" applyAlignment="1">
      <alignment horizontal="right"/>
    </xf>
    <xf numFmtId="3" fontId="15" fillId="33" borderId="0" xfId="0" applyNumberFormat="1" applyFont="1" applyFill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3" fontId="15" fillId="0" borderId="14" xfId="0" applyNumberFormat="1" applyFont="1" applyBorder="1" applyAlignment="1">
      <alignment horizontal="right"/>
    </xf>
    <xf numFmtId="3" fontId="5" fillId="34" borderId="0" xfId="0" applyNumberFormat="1" applyFont="1" applyFill="1" applyBorder="1" applyAlignment="1">
      <alignment horizontal="right"/>
    </xf>
    <xf numFmtId="0" fontId="15" fillId="33" borderId="0" xfId="0" applyFont="1" applyFill="1" applyBorder="1" applyAlignment="1">
      <alignment horizontal="right"/>
    </xf>
    <xf numFmtId="3" fontId="15" fillId="0" borderId="14" xfId="0" applyNumberFormat="1" applyFont="1" applyFill="1" applyBorder="1" applyAlignment="1">
      <alignment horizontal="right"/>
    </xf>
    <xf numFmtId="49" fontId="15" fillId="0" borderId="11" xfId="0" applyNumberFormat="1" applyFont="1" applyFill="1" applyBorder="1" applyAlignment="1">
      <alignment horizontal="left"/>
    </xf>
    <xf numFmtId="3" fontId="5" fillId="33" borderId="15" xfId="0" applyNumberFormat="1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left"/>
    </xf>
    <xf numFmtId="3" fontId="15" fillId="0" borderId="10" xfId="58" applyNumberFormat="1" applyFont="1" applyFill="1" applyBorder="1" applyAlignment="1">
      <alignment horizontal="right"/>
      <protection/>
    </xf>
    <xf numFmtId="0" fontId="15" fillId="0" borderId="0" xfId="0" applyNumberFormat="1" applyFont="1" applyFill="1" applyBorder="1" applyAlignment="1">
      <alignment horizontal="right"/>
    </xf>
    <xf numFmtId="0" fontId="15" fillId="0" borderId="10" xfId="0" applyNumberFormat="1" applyFont="1" applyFill="1" applyBorder="1" applyAlignment="1">
      <alignment horizontal="right"/>
    </xf>
    <xf numFmtId="3" fontId="15" fillId="0" borderId="25" xfId="0" applyNumberFormat="1" applyFont="1" applyFill="1" applyBorder="1" applyAlignment="1">
      <alignment horizontal="right"/>
    </xf>
    <xf numFmtId="3" fontId="15" fillId="0" borderId="15" xfId="58" applyNumberFormat="1" applyFont="1" applyFill="1" applyBorder="1" applyAlignment="1">
      <alignment horizontal="right"/>
      <protection/>
    </xf>
    <xf numFmtId="3" fontId="15" fillId="0" borderId="11" xfId="58" applyNumberFormat="1" applyFont="1" applyFill="1" applyBorder="1" applyAlignment="1">
      <alignment horizontal="right"/>
      <protection/>
    </xf>
    <xf numFmtId="3" fontId="15" fillId="0" borderId="0" xfId="58" applyNumberFormat="1" applyFont="1" applyFill="1" applyBorder="1" applyAlignment="1">
      <alignment horizontal="right"/>
      <protection/>
    </xf>
    <xf numFmtId="3" fontId="15" fillId="0" borderId="12" xfId="58" applyNumberFormat="1" applyFont="1" applyFill="1" applyBorder="1" applyAlignment="1">
      <alignment horizontal="right"/>
      <protection/>
    </xf>
    <xf numFmtId="3" fontId="15" fillId="0" borderId="16" xfId="0" applyNumberFormat="1" applyFont="1" applyFill="1" applyBorder="1" applyAlignment="1">
      <alignment horizontal="right"/>
    </xf>
    <xf numFmtId="195" fontId="15" fillId="0" borderId="15" xfId="42" applyNumberFormat="1" applyFont="1" applyBorder="1" applyAlignment="1">
      <alignment/>
    </xf>
    <xf numFmtId="195" fontId="15" fillId="0" borderId="11" xfId="42" applyNumberFormat="1" applyFont="1" applyBorder="1" applyAlignment="1">
      <alignment/>
    </xf>
    <xf numFmtId="3" fontId="5" fillId="0" borderId="15" xfId="42" applyNumberFormat="1" applyFont="1" applyBorder="1" applyAlignment="1">
      <alignment/>
    </xf>
    <xf numFmtId="195" fontId="15" fillId="0" borderId="10" xfId="42" applyNumberFormat="1" applyFont="1" applyBorder="1" applyAlignment="1">
      <alignment/>
    </xf>
    <xf numFmtId="195" fontId="15" fillId="0" borderId="0" xfId="42" applyNumberFormat="1" applyFont="1" applyBorder="1" applyAlignment="1">
      <alignment/>
    </xf>
    <xf numFmtId="3" fontId="5" fillId="0" borderId="10" xfId="42" applyNumberFormat="1" applyFont="1" applyBorder="1" applyAlignment="1">
      <alignment/>
    </xf>
    <xf numFmtId="195" fontId="15" fillId="0" borderId="18" xfId="42" applyNumberFormat="1" applyFont="1" applyBorder="1" applyAlignment="1">
      <alignment/>
    </xf>
    <xf numFmtId="195" fontId="15" fillId="0" borderId="12" xfId="42" applyNumberFormat="1" applyFont="1" applyBorder="1" applyAlignment="1">
      <alignment/>
    </xf>
    <xf numFmtId="3" fontId="15" fillId="0" borderId="0" xfId="42" applyNumberFormat="1" applyFont="1" applyBorder="1" applyAlignment="1">
      <alignment horizontal="right"/>
    </xf>
    <xf numFmtId="0" fontId="15" fillId="0" borderId="0" xfId="42" applyNumberFormat="1" applyFont="1" applyBorder="1" applyAlignment="1">
      <alignment horizontal="right"/>
    </xf>
    <xf numFmtId="3" fontId="5" fillId="0" borderId="0" xfId="42" applyNumberFormat="1" applyFont="1" applyBorder="1" applyAlignment="1">
      <alignment/>
    </xf>
    <xf numFmtId="49" fontId="15" fillId="0" borderId="12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right"/>
    </xf>
    <xf numFmtId="3" fontId="15" fillId="0" borderId="15" xfId="42" applyNumberFormat="1" applyFont="1" applyBorder="1" applyAlignment="1">
      <alignment horizontal="right"/>
    </xf>
    <xf numFmtId="3" fontId="15" fillId="0" borderId="11" xfId="42" applyNumberFormat="1" applyFont="1" applyBorder="1" applyAlignment="1">
      <alignment horizontal="right"/>
    </xf>
    <xf numFmtId="3" fontId="5" fillId="0" borderId="15" xfId="42" applyNumberFormat="1" applyFont="1" applyBorder="1" applyAlignment="1">
      <alignment horizontal="right"/>
    </xf>
    <xf numFmtId="3" fontId="15" fillId="0" borderId="10" xfId="42" applyNumberFormat="1" applyFont="1" applyBorder="1" applyAlignment="1">
      <alignment horizontal="right"/>
    </xf>
    <xf numFmtId="3" fontId="5" fillId="0" borderId="10" xfId="42" applyNumberFormat="1" applyFont="1" applyBorder="1" applyAlignment="1">
      <alignment horizontal="right"/>
    </xf>
    <xf numFmtId="3" fontId="15" fillId="0" borderId="12" xfId="42" applyNumberFormat="1" applyFont="1" applyBorder="1" applyAlignment="1">
      <alignment horizontal="right"/>
    </xf>
    <xf numFmtId="49" fontId="15" fillId="0" borderId="0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" fontId="11" fillId="0" borderId="11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95" fontId="15" fillId="0" borderId="0" xfId="0" applyNumberFormat="1" applyFont="1" applyAlignment="1">
      <alignment/>
    </xf>
    <xf numFmtId="195" fontId="15" fillId="0" borderId="15" xfId="0" applyNumberFormat="1" applyFont="1" applyBorder="1" applyAlignment="1">
      <alignment/>
    </xf>
    <xf numFmtId="195" fontId="15" fillId="0" borderId="11" xfId="0" applyNumberFormat="1" applyFont="1" applyBorder="1" applyAlignment="1">
      <alignment/>
    </xf>
    <xf numFmtId="195" fontId="15" fillId="0" borderId="16" xfId="0" applyNumberFormat="1" applyFont="1" applyBorder="1" applyAlignment="1">
      <alignment/>
    </xf>
    <xf numFmtId="195" fontId="15" fillId="0" borderId="25" xfId="42" applyNumberFormat="1" applyFont="1" applyBorder="1" applyAlignment="1">
      <alignment/>
    </xf>
    <xf numFmtId="3" fontId="15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5" fillId="0" borderId="11" xfId="0" applyNumberFormat="1" applyFont="1" applyFill="1" applyBorder="1" applyAlignment="1">
      <alignment horizontal="right"/>
    </xf>
    <xf numFmtId="49" fontId="15" fillId="0" borderId="25" xfId="0" applyNumberFormat="1" applyFont="1" applyFill="1" applyBorder="1" applyAlignment="1">
      <alignment horizontal="left"/>
    </xf>
    <xf numFmtId="3" fontId="15" fillId="0" borderId="18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left"/>
    </xf>
    <xf numFmtId="182" fontId="4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left"/>
    </xf>
    <xf numFmtId="3" fontId="6" fillId="0" borderId="17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vertical="center"/>
    </xf>
    <xf numFmtId="0" fontId="15" fillId="0" borderId="12" xfId="0" applyFont="1" applyFill="1" applyBorder="1" applyAlignment="1">
      <alignment/>
    </xf>
    <xf numFmtId="0" fontId="5" fillId="34" borderId="12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3" fontId="6" fillId="0" borderId="20" xfId="0" applyNumberFormat="1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right" vertical="center"/>
    </xf>
    <xf numFmtId="179" fontId="5" fillId="0" borderId="17" xfId="0" applyNumberFormat="1" applyFont="1" applyFill="1" applyBorder="1" applyAlignment="1">
      <alignment horizontal="center" vertical="center"/>
    </xf>
    <xf numFmtId="179" fontId="5" fillId="0" borderId="13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3" fontId="15" fillId="0" borderId="15" xfId="0" applyNumberFormat="1" applyFont="1" applyBorder="1" applyAlignment="1">
      <alignment/>
    </xf>
    <xf numFmtId="0" fontId="5" fillId="0" borderId="26" xfId="0" applyFont="1" applyFill="1" applyBorder="1" applyAlignment="1">
      <alignment horizontal="center" vertic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0 2" xfId="59"/>
    <cellStyle name="Normal 11" xfId="60"/>
    <cellStyle name="Normal 12" xfId="61"/>
    <cellStyle name="Normal 13" xfId="62"/>
    <cellStyle name="Normal 14" xfId="63"/>
    <cellStyle name="Normal 15" xfId="64"/>
    <cellStyle name="Normal 16" xfId="65"/>
    <cellStyle name="Normal 17" xfId="66"/>
    <cellStyle name="Normal 18" xfId="67"/>
    <cellStyle name="Normal 19" xfId="68"/>
    <cellStyle name="Normal 2" xfId="69"/>
    <cellStyle name="Normal 3" xfId="70"/>
    <cellStyle name="Normal 4" xfId="71"/>
    <cellStyle name="Normal 5" xfId="72"/>
    <cellStyle name="Normal 6" xfId="73"/>
    <cellStyle name="Normal 7" xfId="74"/>
    <cellStyle name="Normal 8" xfId="75"/>
    <cellStyle name="Normal 8 2" xfId="76"/>
    <cellStyle name="Normal 9" xfId="77"/>
    <cellStyle name="Normal 9 2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dxfs count="2">
    <dxf/>
    <dxf>
      <numFmt numFmtId="197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zoomScaleSheetLayoutView="110" workbookViewId="0" topLeftCell="A1">
      <selection activeCell="G54" sqref="G54"/>
    </sheetView>
  </sheetViews>
  <sheetFormatPr defaultColWidth="8.8515625" defaultRowHeight="12.75"/>
  <cols>
    <col min="1" max="1" width="1.28515625" style="3" customWidth="1"/>
    <col min="2" max="2" width="16.140625" style="3" customWidth="1"/>
    <col min="3" max="4" width="8.57421875" style="3" customWidth="1"/>
    <col min="5" max="5" width="9.7109375" style="3" customWidth="1"/>
    <col min="6" max="7" width="8.57421875" style="3" customWidth="1"/>
    <col min="8" max="8" width="11.00390625" style="3" customWidth="1"/>
    <col min="9" max="10" width="8.57421875" style="3" customWidth="1"/>
    <col min="11" max="11" width="16.140625" style="3" customWidth="1"/>
    <col min="12" max="12" width="11.7109375" style="3" customWidth="1"/>
    <col min="13" max="16384" width="8.8515625" style="3" customWidth="1"/>
  </cols>
  <sheetData>
    <row r="1" spans="2:9" ht="18.75" customHeight="1">
      <c r="B1" s="1" t="s">
        <v>61</v>
      </c>
      <c r="C1" s="2"/>
      <c r="D1" s="2"/>
      <c r="E1" s="11"/>
      <c r="F1" s="2"/>
      <c r="G1" s="2"/>
      <c r="H1" s="2"/>
      <c r="I1" s="1"/>
    </row>
    <row r="2" ht="5.25" customHeight="1"/>
    <row r="3" spans="2:12" ht="15">
      <c r="B3" s="243" t="s">
        <v>46</v>
      </c>
      <c r="C3" s="238" t="s">
        <v>47</v>
      </c>
      <c r="D3" s="239"/>
      <c r="E3" s="240"/>
      <c r="F3" s="241" t="s">
        <v>48</v>
      </c>
      <c r="G3" s="233"/>
      <c r="H3" s="242"/>
      <c r="I3" s="239" t="s">
        <v>49</v>
      </c>
      <c r="J3" s="239"/>
      <c r="K3" s="239"/>
      <c r="L3" s="206" t="s">
        <v>50</v>
      </c>
    </row>
    <row r="4" spans="2:12" ht="15">
      <c r="B4" s="244"/>
      <c r="C4" s="208" t="s">
        <v>51</v>
      </c>
      <c r="D4" s="209" t="s">
        <v>52</v>
      </c>
      <c r="E4" s="210" t="s">
        <v>53</v>
      </c>
      <c r="F4" s="208" t="s">
        <v>51</v>
      </c>
      <c r="G4" s="209" t="s">
        <v>52</v>
      </c>
      <c r="H4" s="210" t="s">
        <v>53</v>
      </c>
      <c r="I4" s="208" t="s">
        <v>51</v>
      </c>
      <c r="J4" s="209" t="s">
        <v>52</v>
      </c>
      <c r="K4" s="210" t="s">
        <v>53</v>
      </c>
      <c r="L4" s="208" t="s">
        <v>54</v>
      </c>
    </row>
    <row r="5" spans="2:12" ht="15" hidden="1">
      <c r="B5" s="57">
        <v>2005</v>
      </c>
      <c r="C5" s="59">
        <v>98544</v>
      </c>
      <c r="D5" s="61">
        <v>3263</v>
      </c>
      <c r="E5" s="62">
        <f aca="true" t="shared" si="0" ref="E5:E11">C5+D5</f>
        <v>101807</v>
      </c>
      <c r="F5" s="58">
        <v>132200</v>
      </c>
      <c r="G5" s="58">
        <v>10557</v>
      </c>
      <c r="H5" s="58">
        <f aca="true" t="shared" si="1" ref="H5:H11">G5+F5</f>
        <v>142757</v>
      </c>
      <c r="I5" s="58">
        <v>134775</v>
      </c>
      <c r="J5" s="58">
        <v>10936</v>
      </c>
      <c r="K5" s="65">
        <f aca="true" t="shared" si="2" ref="K5:K11">J5+I5</f>
        <v>145711</v>
      </c>
      <c r="L5" s="59">
        <f aca="true" t="shared" si="3" ref="L5:L10">H5-K5</f>
        <v>-2954</v>
      </c>
    </row>
    <row r="6" spans="2:12" ht="0.75" customHeight="1">
      <c r="B6" s="57">
        <v>2006</v>
      </c>
      <c r="C6" s="60">
        <v>112411</v>
      </c>
      <c r="D6" s="63">
        <v>3471</v>
      </c>
      <c r="E6" s="64">
        <f t="shared" si="0"/>
        <v>115882</v>
      </c>
      <c r="F6" s="58">
        <v>147807</v>
      </c>
      <c r="G6" s="58">
        <v>9349</v>
      </c>
      <c r="H6" s="64">
        <f t="shared" si="1"/>
        <v>157156</v>
      </c>
      <c r="I6" s="58">
        <v>147991</v>
      </c>
      <c r="J6" s="58">
        <v>9489</v>
      </c>
      <c r="K6" s="58">
        <f t="shared" si="2"/>
        <v>157480</v>
      </c>
      <c r="L6" s="60">
        <f t="shared" si="3"/>
        <v>-324</v>
      </c>
    </row>
    <row r="7" spans="2:12" ht="16.5" customHeight="1">
      <c r="B7" s="57">
        <v>2007</v>
      </c>
      <c r="C7" s="60">
        <v>118653</v>
      </c>
      <c r="D7" s="63">
        <v>3703</v>
      </c>
      <c r="E7" s="64">
        <f t="shared" si="0"/>
        <v>122356</v>
      </c>
      <c r="F7" s="58">
        <v>150584</v>
      </c>
      <c r="G7" s="58">
        <v>7635</v>
      </c>
      <c r="H7" s="64">
        <f t="shared" si="1"/>
        <v>158219</v>
      </c>
      <c r="I7" s="58">
        <v>158099</v>
      </c>
      <c r="J7" s="58">
        <v>8578</v>
      </c>
      <c r="K7" s="58">
        <f t="shared" si="2"/>
        <v>166677</v>
      </c>
      <c r="L7" s="60">
        <f t="shared" si="3"/>
        <v>-8458</v>
      </c>
    </row>
    <row r="8" spans="2:12" ht="16.5" customHeight="1">
      <c r="B8" s="12">
        <v>2008</v>
      </c>
      <c r="C8" s="34">
        <v>118459</v>
      </c>
      <c r="D8" s="29">
        <v>3743</v>
      </c>
      <c r="E8" s="58">
        <f t="shared" si="0"/>
        <v>122202</v>
      </c>
      <c r="F8" s="34">
        <v>151883</v>
      </c>
      <c r="G8" s="29">
        <v>8628</v>
      </c>
      <c r="H8" s="64">
        <f t="shared" si="1"/>
        <v>160511</v>
      </c>
      <c r="I8" s="29">
        <v>161482</v>
      </c>
      <c r="J8" s="29">
        <v>9908</v>
      </c>
      <c r="K8" s="58">
        <f t="shared" si="2"/>
        <v>171390</v>
      </c>
      <c r="L8" s="36">
        <f t="shared" si="3"/>
        <v>-10879</v>
      </c>
    </row>
    <row r="9" spans="2:12" ht="16.5" customHeight="1">
      <c r="B9" s="12">
        <v>2009</v>
      </c>
      <c r="C9" s="34">
        <v>127327</v>
      </c>
      <c r="D9" s="29">
        <v>1978</v>
      </c>
      <c r="E9" s="58">
        <f t="shared" si="0"/>
        <v>129305</v>
      </c>
      <c r="F9" s="34">
        <v>161858</v>
      </c>
      <c r="G9" s="29">
        <v>5261</v>
      </c>
      <c r="H9" s="64">
        <f t="shared" si="1"/>
        <v>167119</v>
      </c>
      <c r="I9" s="29">
        <v>156768</v>
      </c>
      <c r="J9" s="29">
        <v>6267</v>
      </c>
      <c r="K9" s="58">
        <f t="shared" si="2"/>
        <v>163035</v>
      </c>
      <c r="L9" s="36">
        <f t="shared" si="3"/>
        <v>4084</v>
      </c>
    </row>
    <row r="10" spans="2:12" ht="16.5" customHeight="1">
      <c r="B10" s="12">
        <v>2010</v>
      </c>
      <c r="C10" s="34">
        <v>126970</v>
      </c>
      <c r="D10" s="29">
        <v>2530</v>
      </c>
      <c r="E10" s="58">
        <f t="shared" si="0"/>
        <v>129500</v>
      </c>
      <c r="F10" s="34">
        <v>162052</v>
      </c>
      <c r="G10" s="29">
        <v>5539</v>
      </c>
      <c r="H10" s="64">
        <f t="shared" si="1"/>
        <v>167591</v>
      </c>
      <c r="I10" s="29">
        <v>164426</v>
      </c>
      <c r="J10" s="29">
        <v>6326</v>
      </c>
      <c r="K10" s="58">
        <f t="shared" si="2"/>
        <v>170752</v>
      </c>
      <c r="L10" s="36">
        <f t="shared" si="3"/>
        <v>-3161</v>
      </c>
    </row>
    <row r="11" spans="2:12" ht="16.5" customHeight="1">
      <c r="B11" s="37">
        <v>2011</v>
      </c>
      <c r="C11" s="34">
        <v>124706</v>
      </c>
      <c r="D11" s="38">
        <v>2898</v>
      </c>
      <c r="E11" s="58">
        <f t="shared" si="0"/>
        <v>127604</v>
      </c>
      <c r="F11" s="40">
        <v>159660</v>
      </c>
      <c r="G11" s="38">
        <v>5738</v>
      </c>
      <c r="H11" s="64">
        <f t="shared" si="1"/>
        <v>165398</v>
      </c>
      <c r="I11" s="38">
        <v>163605</v>
      </c>
      <c r="J11" s="38">
        <v>6216</v>
      </c>
      <c r="K11" s="58">
        <f t="shared" si="2"/>
        <v>169821</v>
      </c>
      <c r="L11" s="41">
        <v>-4423</v>
      </c>
    </row>
    <row r="12" spans="2:12" ht="16.5" customHeight="1">
      <c r="B12" s="12">
        <v>2012</v>
      </c>
      <c r="C12" s="40">
        <f aca="true" t="shared" si="4" ref="C12:K12">SUM(C17:C28)</f>
        <v>131945</v>
      </c>
      <c r="D12" s="38">
        <f t="shared" si="4"/>
        <v>2749</v>
      </c>
      <c r="E12" s="39">
        <f t="shared" si="4"/>
        <v>134694</v>
      </c>
      <c r="F12" s="40">
        <f t="shared" si="4"/>
        <v>167211</v>
      </c>
      <c r="G12" s="38">
        <f t="shared" si="4"/>
        <v>5509</v>
      </c>
      <c r="H12" s="39">
        <f t="shared" si="4"/>
        <v>172720</v>
      </c>
      <c r="I12" s="38">
        <f t="shared" si="4"/>
        <v>167842</v>
      </c>
      <c r="J12" s="38">
        <f t="shared" si="4"/>
        <v>6297</v>
      </c>
      <c r="K12" s="38">
        <f t="shared" si="4"/>
        <v>174139</v>
      </c>
      <c r="L12" s="36">
        <f>H12-K12</f>
        <v>-1419</v>
      </c>
    </row>
    <row r="13" spans="2:12" ht="16.5" customHeight="1">
      <c r="B13" s="12">
        <v>2013</v>
      </c>
      <c r="C13" s="40">
        <v>122171</v>
      </c>
      <c r="D13" s="38">
        <v>2502</v>
      </c>
      <c r="E13" s="39">
        <f>C13+D13</f>
        <v>124673</v>
      </c>
      <c r="F13" s="40">
        <v>157542</v>
      </c>
      <c r="G13" s="38">
        <v>5335</v>
      </c>
      <c r="H13" s="39">
        <f>F13+G13</f>
        <v>162877</v>
      </c>
      <c r="I13" s="38">
        <v>162333</v>
      </c>
      <c r="J13" s="38">
        <v>5885</v>
      </c>
      <c r="K13" s="38">
        <f>SUM(I13:J13)</f>
        <v>168218</v>
      </c>
      <c r="L13" s="36">
        <f>H13-K13</f>
        <v>-5341</v>
      </c>
    </row>
    <row r="14" spans="2:12" ht="16.5" customHeight="1">
      <c r="B14" s="12">
        <v>2014</v>
      </c>
      <c r="C14" s="40">
        <v>128623</v>
      </c>
      <c r="D14" s="38">
        <v>3172</v>
      </c>
      <c r="E14" s="39">
        <f>C14+D14</f>
        <v>131795</v>
      </c>
      <c r="F14" s="40">
        <v>166075</v>
      </c>
      <c r="G14" s="38">
        <v>7638</v>
      </c>
      <c r="H14" s="39">
        <f>F14+G14</f>
        <v>173713</v>
      </c>
      <c r="I14" s="38">
        <v>170742</v>
      </c>
      <c r="J14" s="38">
        <v>8275</v>
      </c>
      <c r="K14" s="38">
        <f>I14+J14</f>
        <v>179017</v>
      </c>
      <c r="L14" s="36">
        <f>H14-K14</f>
        <v>-5304</v>
      </c>
    </row>
    <row r="15" spans="2:12" ht="16.5" customHeight="1">
      <c r="B15" s="12">
        <v>2015</v>
      </c>
      <c r="C15" s="40">
        <f aca="true" t="shared" si="5" ref="C15:L15">SUM(C33:C44)</f>
        <v>135012</v>
      </c>
      <c r="D15" s="38">
        <f t="shared" si="5"/>
        <v>4031</v>
      </c>
      <c r="E15" s="39">
        <f t="shared" si="5"/>
        <v>139043</v>
      </c>
      <c r="F15" s="40">
        <f t="shared" si="5"/>
        <v>176782</v>
      </c>
      <c r="G15" s="38">
        <f t="shared" si="5"/>
        <v>8248</v>
      </c>
      <c r="H15" s="39">
        <f t="shared" si="5"/>
        <v>185030</v>
      </c>
      <c r="I15" s="38">
        <f t="shared" si="5"/>
        <v>181343</v>
      </c>
      <c r="J15" s="38">
        <f t="shared" si="5"/>
        <v>8867</v>
      </c>
      <c r="K15" s="38">
        <f t="shared" si="5"/>
        <v>190210</v>
      </c>
      <c r="L15" s="41">
        <f t="shared" si="5"/>
        <v>-5180</v>
      </c>
    </row>
    <row r="16" spans="2:12" s="134" customFormat="1" ht="16.5" customHeight="1" hidden="1">
      <c r="B16" s="230" t="s">
        <v>39</v>
      </c>
      <c r="C16" s="230"/>
      <c r="D16" s="230"/>
      <c r="E16" s="230"/>
      <c r="F16" s="230"/>
      <c r="G16" s="230"/>
      <c r="H16" s="230"/>
      <c r="I16" s="230"/>
      <c r="J16" s="230"/>
      <c r="K16" s="230"/>
      <c r="L16" s="230"/>
    </row>
    <row r="17" spans="2:12" ht="16.5" customHeight="1" hidden="1">
      <c r="B17" s="135" t="s">
        <v>31</v>
      </c>
      <c r="C17" s="136">
        <v>9480</v>
      </c>
      <c r="D17" s="137">
        <v>133</v>
      </c>
      <c r="E17" s="138">
        <f aca="true" t="shared" si="6" ref="E17:E22">SUM(C17:D17)</f>
        <v>9613</v>
      </c>
      <c r="F17" s="137">
        <v>13878</v>
      </c>
      <c r="G17" s="137">
        <v>267</v>
      </c>
      <c r="H17" s="137">
        <f aca="true" t="shared" si="7" ref="H17:H28">SUM(F17:G17)</f>
        <v>14145</v>
      </c>
      <c r="I17" s="136">
        <v>18055</v>
      </c>
      <c r="J17" s="139">
        <v>554</v>
      </c>
      <c r="K17" s="140">
        <f aca="true" t="shared" si="8" ref="K17:K22">SUM(I17:J17)</f>
        <v>18609</v>
      </c>
      <c r="L17" s="141">
        <f aca="true" t="shared" si="9" ref="L17:L28">H17-K17</f>
        <v>-4464</v>
      </c>
    </row>
    <row r="18" spans="2:12" ht="16.5" customHeight="1" hidden="1">
      <c r="B18" s="142" t="s">
        <v>26</v>
      </c>
      <c r="C18" s="143">
        <v>7033</v>
      </c>
      <c r="D18" s="144">
        <v>212</v>
      </c>
      <c r="E18" s="145">
        <f t="shared" si="6"/>
        <v>7245</v>
      </c>
      <c r="F18" s="146">
        <v>9453</v>
      </c>
      <c r="G18" s="146">
        <v>369</v>
      </c>
      <c r="H18" s="146">
        <f t="shared" si="7"/>
        <v>9822</v>
      </c>
      <c r="I18" s="147">
        <v>12300</v>
      </c>
      <c r="J18" s="148">
        <v>449</v>
      </c>
      <c r="K18" s="149">
        <f t="shared" si="8"/>
        <v>12749</v>
      </c>
      <c r="L18" s="150">
        <f t="shared" si="9"/>
        <v>-2927</v>
      </c>
    </row>
    <row r="19" spans="2:12" ht="16.5" customHeight="1" hidden="1">
      <c r="B19" s="142" t="s">
        <v>32</v>
      </c>
      <c r="C19" s="147">
        <v>8926</v>
      </c>
      <c r="D19" s="146">
        <v>152</v>
      </c>
      <c r="E19" s="145">
        <f t="shared" si="6"/>
        <v>9078</v>
      </c>
      <c r="F19" s="146">
        <v>11504</v>
      </c>
      <c r="G19" s="146">
        <v>359</v>
      </c>
      <c r="H19" s="146">
        <f t="shared" si="7"/>
        <v>11863</v>
      </c>
      <c r="I19" s="147">
        <v>11034</v>
      </c>
      <c r="J19" s="148">
        <v>374</v>
      </c>
      <c r="K19" s="149">
        <f t="shared" si="8"/>
        <v>11408</v>
      </c>
      <c r="L19" s="150">
        <f t="shared" si="9"/>
        <v>455</v>
      </c>
    </row>
    <row r="20" spans="2:12" ht="16.5" customHeight="1" hidden="1">
      <c r="B20" s="142" t="s">
        <v>27</v>
      </c>
      <c r="C20" s="147">
        <v>10095</v>
      </c>
      <c r="D20" s="146">
        <v>104</v>
      </c>
      <c r="E20" s="145">
        <f t="shared" si="6"/>
        <v>10199</v>
      </c>
      <c r="F20" s="144">
        <v>13157</v>
      </c>
      <c r="G20" s="146">
        <v>820</v>
      </c>
      <c r="H20" s="146">
        <f t="shared" si="7"/>
        <v>13977</v>
      </c>
      <c r="I20" s="147">
        <v>12989</v>
      </c>
      <c r="J20" s="146">
        <v>1012</v>
      </c>
      <c r="K20" s="145">
        <f t="shared" si="8"/>
        <v>14001</v>
      </c>
      <c r="L20" s="150">
        <f t="shared" si="9"/>
        <v>-24</v>
      </c>
    </row>
    <row r="21" spans="2:12" ht="16.5" customHeight="1" hidden="1">
      <c r="B21" s="142" t="s">
        <v>33</v>
      </c>
      <c r="C21" s="147">
        <v>11908</v>
      </c>
      <c r="D21" s="146">
        <v>502</v>
      </c>
      <c r="E21" s="145">
        <f t="shared" si="6"/>
        <v>12410</v>
      </c>
      <c r="F21" s="144">
        <v>15264</v>
      </c>
      <c r="G21" s="146">
        <v>730</v>
      </c>
      <c r="H21" s="146">
        <f t="shared" si="7"/>
        <v>15994</v>
      </c>
      <c r="I21" s="147">
        <v>11514</v>
      </c>
      <c r="J21" s="148">
        <v>485</v>
      </c>
      <c r="K21" s="149">
        <f t="shared" si="8"/>
        <v>11999</v>
      </c>
      <c r="L21" s="150">
        <f t="shared" si="9"/>
        <v>3995</v>
      </c>
    </row>
    <row r="22" spans="2:12" ht="16.5" customHeight="1" hidden="1">
      <c r="B22" s="142" t="s">
        <v>28</v>
      </c>
      <c r="C22" s="147">
        <v>13883</v>
      </c>
      <c r="D22" s="146">
        <v>379</v>
      </c>
      <c r="E22" s="145">
        <f t="shared" si="6"/>
        <v>14262</v>
      </c>
      <c r="F22" s="144">
        <v>16747</v>
      </c>
      <c r="G22" s="51">
        <v>535</v>
      </c>
      <c r="H22" s="51">
        <f t="shared" si="7"/>
        <v>17282</v>
      </c>
      <c r="I22" s="143">
        <v>16316</v>
      </c>
      <c r="J22" s="151">
        <v>849</v>
      </c>
      <c r="K22" s="145">
        <f t="shared" si="8"/>
        <v>17165</v>
      </c>
      <c r="L22" s="150">
        <f t="shared" si="9"/>
        <v>117</v>
      </c>
    </row>
    <row r="23" spans="2:12" ht="16.5" customHeight="1" hidden="1">
      <c r="B23" s="142" t="s">
        <v>29</v>
      </c>
      <c r="C23" s="147">
        <v>14913</v>
      </c>
      <c r="D23" s="144">
        <v>135</v>
      </c>
      <c r="E23" s="149">
        <f>SUM(C23:D23)</f>
        <v>15048</v>
      </c>
      <c r="F23" s="144">
        <v>17705</v>
      </c>
      <c r="G23" s="144">
        <v>261</v>
      </c>
      <c r="H23" s="144">
        <f t="shared" si="7"/>
        <v>17966</v>
      </c>
      <c r="I23" s="72">
        <v>18995</v>
      </c>
      <c r="J23" s="89">
        <v>319</v>
      </c>
      <c r="K23" s="152">
        <f aca="true" t="shared" si="10" ref="K23:K28">SUM(I23:J23)</f>
        <v>19314</v>
      </c>
      <c r="L23" s="150">
        <f t="shared" si="9"/>
        <v>-1348</v>
      </c>
    </row>
    <row r="24" spans="2:12" ht="16.5" customHeight="1" hidden="1">
      <c r="B24" s="142" t="s">
        <v>34</v>
      </c>
      <c r="C24" s="143">
        <v>10228</v>
      </c>
      <c r="D24" s="146">
        <v>205</v>
      </c>
      <c r="E24" s="145">
        <f>SUM(C24:D24)</f>
        <v>10433</v>
      </c>
      <c r="F24" s="146">
        <v>12509</v>
      </c>
      <c r="G24" s="146">
        <v>334</v>
      </c>
      <c r="H24" s="146">
        <f t="shared" si="7"/>
        <v>12843</v>
      </c>
      <c r="I24" s="72">
        <v>13921</v>
      </c>
      <c r="J24" s="89">
        <v>453</v>
      </c>
      <c r="K24" s="152">
        <f t="shared" si="10"/>
        <v>14374</v>
      </c>
      <c r="L24" s="150">
        <f t="shared" si="9"/>
        <v>-1531</v>
      </c>
    </row>
    <row r="25" spans="2:12" ht="16.5" customHeight="1" hidden="1">
      <c r="B25" s="142" t="s">
        <v>35</v>
      </c>
      <c r="C25" s="143">
        <v>10749</v>
      </c>
      <c r="D25" s="146">
        <v>267</v>
      </c>
      <c r="E25" s="145">
        <f>SUM(C25:D25)</f>
        <v>11016</v>
      </c>
      <c r="F25" s="146">
        <v>13653</v>
      </c>
      <c r="G25" s="146">
        <v>422</v>
      </c>
      <c r="H25" s="146">
        <f t="shared" si="7"/>
        <v>14075</v>
      </c>
      <c r="I25" s="143">
        <v>13743</v>
      </c>
      <c r="J25" s="148">
        <v>329</v>
      </c>
      <c r="K25" s="145">
        <f t="shared" si="10"/>
        <v>14072</v>
      </c>
      <c r="L25" s="150">
        <f t="shared" si="9"/>
        <v>3</v>
      </c>
    </row>
    <row r="26" spans="2:12" ht="16.5" customHeight="1" hidden="1">
      <c r="B26" s="142" t="s">
        <v>37</v>
      </c>
      <c r="C26" s="143">
        <v>9604</v>
      </c>
      <c r="D26" s="146">
        <v>97</v>
      </c>
      <c r="E26" s="145">
        <f>SUM(C26:D26)</f>
        <v>9701</v>
      </c>
      <c r="F26" s="146">
        <v>12378</v>
      </c>
      <c r="G26" s="146">
        <v>330</v>
      </c>
      <c r="H26" s="146">
        <f t="shared" si="7"/>
        <v>12708</v>
      </c>
      <c r="I26" s="147">
        <v>13764</v>
      </c>
      <c r="J26" s="148">
        <v>460</v>
      </c>
      <c r="K26" s="149">
        <f t="shared" si="10"/>
        <v>14224</v>
      </c>
      <c r="L26" s="150">
        <f t="shared" si="9"/>
        <v>-1516</v>
      </c>
    </row>
    <row r="27" spans="2:12" ht="16.5" customHeight="1" hidden="1">
      <c r="B27" s="142" t="s">
        <v>30</v>
      </c>
      <c r="C27" s="143">
        <v>9190</v>
      </c>
      <c r="D27" s="146">
        <v>266</v>
      </c>
      <c r="E27" s="145">
        <f>SUM(C27:D27)</f>
        <v>9456</v>
      </c>
      <c r="F27" s="146">
        <v>11943</v>
      </c>
      <c r="G27" s="146">
        <v>539</v>
      </c>
      <c r="H27" s="146">
        <f t="shared" si="7"/>
        <v>12482</v>
      </c>
      <c r="I27" s="147">
        <v>11369</v>
      </c>
      <c r="J27" s="148">
        <v>395</v>
      </c>
      <c r="K27" s="149">
        <f t="shared" si="10"/>
        <v>11764</v>
      </c>
      <c r="L27" s="150">
        <f t="shared" si="9"/>
        <v>718</v>
      </c>
    </row>
    <row r="28" spans="2:12" ht="16.5" customHeight="1" hidden="1">
      <c r="B28" s="142" t="s">
        <v>36</v>
      </c>
      <c r="C28" s="143">
        <v>15936</v>
      </c>
      <c r="D28" s="146">
        <v>297</v>
      </c>
      <c r="E28" s="145">
        <v>16233</v>
      </c>
      <c r="F28" s="146">
        <v>19020</v>
      </c>
      <c r="G28" s="146">
        <v>543</v>
      </c>
      <c r="H28" s="146">
        <f t="shared" si="7"/>
        <v>19563</v>
      </c>
      <c r="I28" s="147">
        <v>13842</v>
      </c>
      <c r="J28" s="148">
        <v>618</v>
      </c>
      <c r="K28" s="149">
        <f t="shared" si="10"/>
        <v>14460</v>
      </c>
      <c r="L28" s="150">
        <f t="shared" si="9"/>
        <v>5103</v>
      </c>
    </row>
    <row r="29" spans="2:12" ht="16.5" customHeight="1">
      <c r="B29" s="44">
        <v>2016</v>
      </c>
      <c r="C29" s="42">
        <f aca="true" t="shared" si="11" ref="C29:L29">SUM(C54:C55)</f>
        <v>140288</v>
      </c>
      <c r="D29" s="42">
        <f t="shared" si="11"/>
        <v>5801</v>
      </c>
      <c r="E29" s="43">
        <f t="shared" si="11"/>
        <v>146089</v>
      </c>
      <c r="F29" s="42">
        <f t="shared" si="11"/>
        <v>186810</v>
      </c>
      <c r="G29" s="42">
        <f t="shared" si="11"/>
        <v>10586</v>
      </c>
      <c r="H29" s="43">
        <f t="shared" si="11"/>
        <v>197396</v>
      </c>
      <c r="I29" s="29">
        <f t="shared" si="11"/>
        <v>193759</v>
      </c>
      <c r="J29" s="29">
        <f t="shared" si="11"/>
        <v>9955</v>
      </c>
      <c r="K29" s="35">
        <f t="shared" si="11"/>
        <v>203714</v>
      </c>
      <c r="L29" s="29">
        <f t="shared" si="11"/>
        <v>-6318</v>
      </c>
    </row>
    <row r="30" spans="2:12" ht="16.5" customHeight="1">
      <c r="B30" s="45">
        <v>2017</v>
      </c>
      <c r="C30" s="41">
        <f aca="true" t="shared" si="12" ref="C30:K30">SUM(C57:C58)</f>
        <v>153468</v>
      </c>
      <c r="D30" s="42">
        <f t="shared" si="12"/>
        <v>4047</v>
      </c>
      <c r="E30" s="43">
        <f t="shared" si="12"/>
        <v>157515</v>
      </c>
      <c r="F30" s="42">
        <f t="shared" si="12"/>
        <v>204105</v>
      </c>
      <c r="G30" s="42">
        <f t="shared" si="12"/>
        <v>8135</v>
      </c>
      <c r="H30" s="42">
        <f t="shared" si="12"/>
        <v>212240</v>
      </c>
      <c r="I30" s="34">
        <f t="shared" si="12"/>
        <v>210827</v>
      </c>
      <c r="J30" s="29">
        <f t="shared" si="12"/>
        <v>9228</v>
      </c>
      <c r="K30" s="35">
        <f t="shared" si="12"/>
        <v>220055</v>
      </c>
      <c r="L30" s="29">
        <v>7815</v>
      </c>
    </row>
    <row r="31" spans="2:12" ht="16.5" customHeight="1">
      <c r="B31" s="45">
        <v>2018</v>
      </c>
      <c r="C31" s="41">
        <f aca="true" t="shared" si="13" ref="C31:L31">SUM(C60:C61)</f>
        <v>167651</v>
      </c>
      <c r="D31" s="42">
        <f t="shared" si="13"/>
        <v>4845</v>
      </c>
      <c r="E31" s="42">
        <f t="shared" si="13"/>
        <v>172496</v>
      </c>
      <c r="F31" s="41">
        <f t="shared" si="13"/>
        <v>227487</v>
      </c>
      <c r="G31" s="42">
        <f t="shared" si="13"/>
        <v>9019</v>
      </c>
      <c r="H31" s="42">
        <f t="shared" si="13"/>
        <v>236506</v>
      </c>
      <c r="I31" s="41">
        <f t="shared" si="13"/>
        <v>231724</v>
      </c>
      <c r="J31" s="42">
        <f t="shared" si="13"/>
        <v>8825</v>
      </c>
      <c r="K31" s="42">
        <f t="shared" si="13"/>
        <v>240549</v>
      </c>
      <c r="L31" s="41">
        <f t="shared" si="13"/>
        <v>-4043</v>
      </c>
    </row>
    <row r="32" spans="2:12" ht="16.5" customHeight="1" hidden="1">
      <c r="B32" s="229">
        <v>2015</v>
      </c>
      <c r="C32" s="230"/>
      <c r="D32" s="230"/>
      <c r="E32" s="230"/>
      <c r="F32" s="230"/>
      <c r="G32" s="230"/>
      <c r="H32" s="230"/>
      <c r="I32" s="230"/>
      <c r="J32" s="230"/>
      <c r="K32" s="230"/>
      <c r="L32" s="230"/>
    </row>
    <row r="33" spans="2:12" ht="16.5" customHeight="1" hidden="1">
      <c r="B33" s="153" t="s">
        <v>31</v>
      </c>
      <c r="C33" s="69">
        <v>10519</v>
      </c>
      <c r="D33" s="71">
        <v>198</v>
      </c>
      <c r="E33" s="71">
        <f>SUM(C33:D33)</f>
        <v>10717</v>
      </c>
      <c r="F33" s="69">
        <v>15260</v>
      </c>
      <c r="G33" s="71">
        <v>556</v>
      </c>
      <c r="H33" s="71">
        <f aca="true" t="shared" si="14" ref="H33:H40">SUM(F33:G33)</f>
        <v>15816</v>
      </c>
      <c r="I33" s="69">
        <v>19039</v>
      </c>
      <c r="J33" s="71">
        <v>764</v>
      </c>
      <c r="K33" s="71">
        <f>I33+J33</f>
        <v>19803</v>
      </c>
      <c r="L33" s="154">
        <f aca="true" t="shared" si="15" ref="L33:L39">H33-K33</f>
        <v>-3987</v>
      </c>
    </row>
    <row r="34" spans="2:12" ht="16.5" customHeight="1" hidden="1">
      <c r="B34" s="155" t="s">
        <v>26</v>
      </c>
      <c r="C34" s="72">
        <v>7163</v>
      </c>
      <c r="D34" s="51">
        <v>277</v>
      </c>
      <c r="E34" s="51">
        <f>SUM(C34:D34)</f>
        <v>7440</v>
      </c>
      <c r="F34" s="72">
        <v>9808</v>
      </c>
      <c r="G34" s="51">
        <v>566</v>
      </c>
      <c r="H34" s="51">
        <f t="shared" si="14"/>
        <v>10374</v>
      </c>
      <c r="I34" s="72">
        <v>12126</v>
      </c>
      <c r="J34" s="51">
        <v>633</v>
      </c>
      <c r="K34" s="51">
        <f aca="true" t="shared" si="16" ref="K34:K44">I34+J34</f>
        <v>12759</v>
      </c>
      <c r="L34" s="36">
        <f t="shared" si="15"/>
        <v>-2385</v>
      </c>
    </row>
    <row r="35" spans="2:12" ht="16.5" customHeight="1" hidden="1">
      <c r="B35" s="155" t="s">
        <v>32</v>
      </c>
      <c r="C35" s="72">
        <v>8521</v>
      </c>
      <c r="D35" s="51">
        <v>124</v>
      </c>
      <c r="E35" s="51">
        <f>SUM(C35:D35)</f>
        <v>8645</v>
      </c>
      <c r="F35" s="72">
        <v>11863</v>
      </c>
      <c r="G35" s="51">
        <v>459</v>
      </c>
      <c r="H35" s="51">
        <f t="shared" si="14"/>
        <v>12322</v>
      </c>
      <c r="I35" s="72">
        <v>12629</v>
      </c>
      <c r="J35" s="51">
        <v>579</v>
      </c>
      <c r="K35" s="51">
        <f t="shared" si="16"/>
        <v>13208</v>
      </c>
      <c r="L35" s="36">
        <f t="shared" si="15"/>
        <v>-886</v>
      </c>
    </row>
    <row r="36" spans="2:12" ht="16.5" customHeight="1" hidden="1">
      <c r="B36" s="155" t="s">
        <v>27</v>
      </c>
      <c r="C36" s="72">
        <v>9112</v>
      </c>
      <c r="D36" s="51">
        <v>131</v>
      </c>
      <c r="E36" s="51">
        <v>9243</v>
      </c>
      <c r="F36" s="156">
        <v>12747</v>
      </c>
      <c r="G36" s="51">
        <v>816</v>
      </c>
      <c r="H36" s="51">
        <f t="shared" si="14"/>
        <v>13563</v>
      </c>
      <c r="I36" s="72">
        <v>13533</v>
      </c>
      <c r="J36" s="51">
        <v>890</v>
      </c>
      <c r="K36" s="51">
        <f t="shared" si="16"/>
        <v>14423</v>
      </c>
      <c r="L36" s="36">
        <f t="shared" si="15"/>
        <v>-860</v>
      </c>
    </row>
    <row r="37" spans="2:12" ht="16.5" customHeight="1" hidden="1">
      <c r="B37" s="155" t="s">
        <v>33</v>
      </c>
      <c r="C37" s="72">
        <v>10681</v>
      </c>
      <c r="D37" s="51">
        <v>218</v>
      </c>
      <c r="E37" s="51">
        <f>SUM(C37:D37)</f>
        <v>10899</v>
      </c>
      <c r="F37" s="72">
        <v>14518</v>
      </c>
      <c r="G37" s="51">
        <v>730</v>
      </c>
      <c r="H37" s="51">
        <f t="shared" si="14"/>
        <v>15248</v>
      </c>
      <c r="I37" s="72">
        <v>13221</v>
      </c>
      <c r="J37" s="51">
        <v>881</v>
      </c>
      <c r="K37" s="51">
        <f t="shared" si="16"/>
        <v>14102</v>
      </c>
      <c r="L37" s="36">
        <f t="shared" si="15"/>
        <v>1146</v>
      </c>
    </row>
    <row r="38" spans="2:12" ht="16.5" customHeight="1" hidden="1">
      <c r="B38" s="155" t="s">
        <v>28</v>
      </c>
      <c r="C38" s="72">
        <v>11260</v>
      </c>
      <c r="D38" s="51">
        <v>515</v>
      </c>
      <c r="E38" s="51">
        <f>SUM(C38:D38)</f>
        <v>11775</v>
      </c>
      <c r="F38" s="72">
        <v>14466</v>
      </c>
      <c r="G38" s="51">
        <v>835</v>
      </c>
      <c r="H38" s="51">
        <v>15301</v>
      </c>
      <c r="I38" s="72">
        <v>12756</v>
      </c>
      <c r="J38" s="157">
        <v>819</v>
      </c>
      <c r="K38" s="51">
        <f t="shared" si="16"/>
        <v>13575</v>
      </c>
      <c r="L38" s="36">
        <f t="shared" si="15"/>
        <v>1726</v>
      </c>
    </row>
    <row r="39" spans="2:12" ht="16.5" customHeight="1" hidden="1">
      <c r="B39" s="155" t="s">
        <v>29</v>
      </c>
      <c r="C39" s="72">
        <v>15137</v>
      </c>
      <c r="D39" s="51">
        <v>232</v>
      </c>
      <c r="E39" s="51">
        <f>SUM(C39:D39)</f>
        <v>15369</v>
      </c>
      <c r="F39" s="72">
        <v>18756</v>
      </c>
      <c r="G39" s="51">
        <v>457</v>
      </c>
      <c r="H39" s="51">
        <f t="shared" si="14"/>
        <v>19213</v>
      </c>
      <c r="I39" s="72">
        <v>19418</v>
      </c>
      <c r="J39" s="51">
        <v>474</v>
      </c>
      <c r="K39" s="51">
        <f t="shared" si="16"/>
        <v>19892</v>
      </c>
      <c r="L39" s="36">
        <f t="shared" si="15"/>
        <v>-679</v>
      </c>
    </row>
    <row r="40" spans="2:12" ht="16.5" customHeight="1" hidden="1">
      <c r="B40" s="155" t="s">
        <v>34</v>
      </c>
      <c r="C40" s="72">
        <v>12605</v>
      </c>
      <c r="D40" s="51">
        <v>229</v>
      </c>
      <c r="E40" s="51">
        <f>SUM(C40:D40)</f>
        <v>12834</v>
      </c>
      <c r="F40" s="72">
        <v>15920</v>
      </c>
      <c r="G40" s="51">
        <v>304</v>
      </c>
      <c r="H40" s="51">
        <f t="shared" si="14"/>
        <v>16224</v>
      </c>
      <c r="I40" s="72">
        <v>17034</v>
      </c>
      <c r="J40" s="157">
        <v>571</v>
      </c>
      <c r="K40" s="51">
        <f t="shared" si="16"/>
        <v>17605</v>
      </c>
      <c r="L40" s="36">
        <f>H40-K40</f>
        <v>-1381</v>
      </c>
    </row>
    <row r="41" spans="2:12" ht="16.5" customHeight="1" hidden="1">
      <c r="B41" s="155" t="s">
        <v>35</v>
      </c>
      <c r="C41" s="72">
        <v>12709</v>
      </c>
      <c r="D41" s="51">
        <v>384</v>
      </c>
      <c r="E41" s="51">
        <f>C41+D41</f>
        <v>13093</v>
      </c>
      <c r="F41" s="72">
        <v>16230</v>
      </c>
      <c r="G41" s="51">
        <v>566</v>
      </c>
      <c r="H41" s="51">
        <f>F41+G41</f>
        <v>16796</v>
      </c>
      <c r="I41" s="72">
        <v>16280</v>
      </c>
      <c r="J41" s="157">
        <v>612</v>
      </c>
      <c r="K41" s="51">
        <f t="shared" si="16"/>
        <v>16892</v>
      </c>
      <c r="L41" s="36">
        <f>H41-K41</f>
        <v>-96</v>
      </c>
    </row>
    <row r="42" spans="2:12" ht="16.5" customHeight="1" hidden="1">
      <c r="B42" s="155" t="s">
        <v>37</v>
      </c>
      <c r="C42" s="72">
        <v>10987</v>
      </c>
      <c r="D42" s="51">
        <v>633</v>
      </c>
      <c r="E42" s="51">
        <f>C42+D42</f>
        <v>11620</v>
      </c>
      <c r="F42" s="72">
        <v>13983</v>
      </c>
      <c r="G42" s="51">
        <v>1068</v>
      </c>
      <c r="H42" s="51">
        <f>F42+G42</f>
        <v>15051</v>
      </c>
      <c r="I42" s="72">
        <v>16090</v>
      </c>
      <c r="J42" s="157">
        <v>1023</v>
      </c>
      <c r="K42" s="51">
        <f t="shared" si="16"/>
        <v>17113</v>
      </c>
      <c r="L42" s="36">
        <f>H42-K42</f>
        <v>-2062</v>
      </c>
    </row>
    <row r="43" spans="2:12" ht="16.5" customHeight="1" hidden="1">
      <c r="B43" s="155" t="s">
        <v>30</v>
      </c>
      <c r="C43" s="72">
        <v>9170</v>
      </c>
      <c r="D43" s="51">
        <v>427</v>
      </c>
      <c r="E43" s="51">
        <f>C43+D43</f>
        <v>9597</v>
      </c>
      <c r="F43" s="72">
        <v>12357</v>
      </c>
      <c r="G43" s="51">
        <v>696</v>
      </c>
      <c r="H43" s="51">
        <f>F43+G43</f>
        <v>13053</v>
      </c>
      <c r="I43" s="158">
        <v>13276</v>
      </c>
      <c r="J43" s="157">
        <v>727</v>
      </c>
      <c r="K43" s="51">
        <f t="shared" si="16"/>
        <v>14003</v>
      </c>
      <c r="L43" s="36">
        <f>H43-K43</f>
        <v>-950</v>
      </c>
    </row>
    <row r="44" spans="2:12" ht="16.5" customHeight="1" hidden="1">
      <c r="B44" s="155" t="s">
        <v>36</v>
      </c>
      <c r="C44" s="72">
        <v>17148</v>
      </c>
      <c r="D44" s="51">
        <v>663</v>
      </c>
      <c r="E44" s="51">
        <f>SUM(C44:D44)</f>
        <v>17811</v>
      </c>
      <c r="F44" s="72">
        <v>20874</v>
      </c>
      <c r="G44" s="51">
        <v>1195</v>
      </c>
      <c r="H44" s="51">
        <f>SUM(F44:G44)</f>
        <v>22069</v>
      </c>
      <c r="I44" s="158">
        <v>15941</v>
      </c>
      <c r="J44" s="157">
        <v>894</v>
      </c>
      <c r="K44" s="152">
        <f t="shared" si="16"/>
        <v>16835</v>
      </c>
      <c r="L44" s="36">
        <f>H44-K44</f>
        <v>5234</v>
      </c>
    </row>
    <row r="45" spans="2:12" ht="16.5" customHeight="1">
      <c r="B45" s="184" t="s">
        <v>41</v>
      </c>
      <c r="C45" s="34">
        <f aca="true" t="shared" si="17" ref="C45:L45">SUM(C63:C64)</f>
        <v>173920</v>
      </c>
      <c r="D45" s="29">
        <f t="shared" si="17"/>
        <v>6938</v>
      </c>
      <c r="E45" s="29">
        <f t="shared" si="17"/>
        <v>180858</v>
      </c>
      <c r="F45" s="34">
        <f t="shared" si="17"/>
        <v>239437</v>
      </c>
      <c r="G45" s="29">
        <f t="shared" si="17"/>
        <v>10534</v>
      </c>
      <c r="H45" s="29">
        <f t="shared" si="17"/>
        <v>249971</v>
      </c>
      <c r="I45" s="34">
        <f t="shared" si="17"/>
        <v>248499</v>
      </c>
      <c r="J45" s="29">
        <f t="shared" si="17"/>
        <v>9835</v>
      </c>
      <c r="K45" s="29">
        <f t="shared" si="17"/>
        <v>258334</v>
      </c>
      <c r="L45" s="34">
        <f t="shared" si="17"/>
        <v>-8363</v>
      </c>
    </row>
    <row r="46" spans="2:12" ht="16.5" customHeight="1">
      <c r="B46" s="176" t="s">
        <v>42</v>
      </c>
      <c r="C46" s="90">
        <f>SUM(C66:C67)</f>
        <v>20520</v>
      </c>
      <c r="D46" s="177">
        <f>SUM(D66:D67)</f>
        <v>3395</v>
      </c>
      <c r="E46" s="185">
        <f>C46+D46</f>
        <v>23915</v>
      </c>
      <c r="F46" s="177">
        <f>SUM(F66:F67)</f>
        <v>38086</v>
      </c>
      <c r="G46" s="177">
        <f>SUM(G66:G67)</f>
        <v>4287</v>
      </c>
      <c r="H46" s="177">
        <f>F46+G46</f>
        <v>42373</v>
      </c>
      <c r="I46" s="90">
        <f>SUM(I66:I67)</f>
        <v>37795</v>
      </c>
      <c r="J46" s="177">
        <f>SUM(J66:J67)</f>
        <v>3937</v>
      </c>
      <c r="K46" s="185">
        <f>SUM(K66:K67)</f>
        <v>50582</v>
      </c>
      <c r="L46" s="177">
        <f>H46-K46</f>
        <v>-8209</v>
      </c>
    </row>
    <row r="47" spans="2:12" ht="16.5" customHeight="1">
      <c r="B47" s="229">
        <v>2014</v>
      </c>
      <c r="C47" s="230"/>
      <c r="D47" s="230"/>
      <c r="E47" s="230"/>
      <c r="F47" s="230"/>
      <c r="G47" s="230"/>
      <c r="H47" s="230"/>
      <c r="I47" s="230"/>
      <c r="J47" s="230"/>
      <c r="K47" s="230"/>
      <c r="L47" s="230"/>
    </row>
    <row r="48" spans="2:12" ht="16.5" customHeight="1">
      <c r="B48" s="153" t="s">
        <v>55</v>
      </c>
      <c r="C48" s="69">
        <v>56165</v>
      </c>
      <c r="D48" s="71">
        <v>1279</v>
      </c>
      <c r="E48" s="71">
        <v>57444</v>
      </c>
      <c r="F48" s="69">
        <v>76587</v>
      </c>
      <c r="G48" s="71">
        <v>3492</v>
      </c>
      <c r="H48" s="164">
        <v>80079</v>
      </c>
      <c r="I48" s="71">
        <v>80384</v>
      </c>
      <c r="J48" s="71">
        <v>4062</v>
      </c>
      <c r="K48" s="164">
        <v>84446</v>
      </c>
      <c r="L48" s="202">
        <v>-4367</v>
      </c>
    </row>
    <row r="49" spans="2:12" ht="16.5" customHeight="1">
      <c r="B49" s="203" t="s">
        <v>56</v>
      </c>
      <c r="C49" s="74">
        <v>68009</v>
      </c>
      <c r="D49" s="76">
        <v>1847</v>
      </c>
      <c r="E49" s="76">
        <v>69856</v>
      </c>
      <c r="F49" s="74">
        <v>86252</v>
      </c>
      <c r="G49" s="76">
        <v>4091</v>
      </c>
      <c r="H49" s="159">
        <v>90343</v>
      </c>
      <c r="I49" s="76">
        <v>86576</v>
      </c>
      <c r="J49" s="76">
        <v>4485</v>
      </c>
      <c r="K49" s="159">
        <v>91061</v>
      </c>
      <c r="L49" s="177">
        <v>-937</v>
      </c>
    </row>
    <row r="50" spans="2:12" ht="16.5" customHeight="1">
      <c r="B50" s="229">
        <v>2015</v>
      </c>
      <c r="C50" s="230"/>
      <c r="D50" s="230"/>
      <c r="E50" s="230"/>
      <c r="F50" s="230"/>
      <c r="G50" s="230"/>
      <c r="H50" s="230"/>
      <c r="I50" s="230"/>
      <c r="J50" s="230"/>
      <c r="K50" s="230"/>
      <c r="L50" s="230"/>
    </row>
    <row r="51" spans="2:12" ht="16.5" customHeight="1">
      <c r="B51" s="153" t="s">
        <v>55</v>
      </c>
      <c r="C51" s="277">
        <v>57256</v>
      </c>
      <c r="D51" s="200">
        <v>1463</v>
      </c>
      <c r="E51" s="200">
        <v>58719</v>
      </c>
      <c r="F51" s="200">
        <v>78662</v>
      </c>
      <c r="G51" s="200">
        <v>3962</v>
      </c>
      <c r="H51" s="200">
        <v>82624</v>
      </c>
      <c r="I51" s="200">
        <v>83304</v>
      </c>
      <c r="J51" s="200">
        <v>4566</v>
      </c>
      <c r="K51" s="200">
        <v>87870</v>
      </c>
      <c r="L51" s="58">
        <v>-5246</v>
      </c>
    </row>
    <row r="52" spans="2:12" ht="16.5" customHeight="1">
      <c r="B52" s="203" t="s">
        <v>56</v>
      </c>
      <c r="C52" s="204">
        <v>37305</v>
      </c>
      <c r="D52" s="75">
        <v>1723</v>
      </c>
      <c r="E52" s="75">
        <v>39028</v>
      </c>
      <c r="F52" s="75">
        <v>98120</v>
      </c>
      <c r="G52" s="75">
        <v>4286</v>
      </c>
      <c r="H52" s="75">
        <v>102406</v>
      </c>
      <c r="I52" s="75">
        <v>98383</v>
      </c>
      <c r="J52" s="75">
        <v>3957</v>
      </c>
      <c r="K52" s="75">
        <v>102340</v>
      </c>
      <c r="L52" s="205">
        <v>66</v>
      </c>
    </row>
    <row r="53" spans="2:12" ht="16.5" customHeight="1">
      <c r="B53" s="229">
        <v>2016</v>
      </c>
      <c r="C53" s="230"/>
      <c r="D53" s="230"/>
      <c r="E53" s="230"/>
      <c r="F53" s="230"/>
      <c r="G53" s="230"/>
      <c r="H53" s="230"/>
      <c r="I53" s="230"/>
      <c r="J53" s="230"/>
      <c r="K53" s="230"/>
      <c r="L53" s="230"/>
    </row>
    <row r="54" spans="2:17" ht="16.5" customHeight="1">
      <c r="B54" s="153" t="s">
        <v>55</v>
      </c>
      <c r="C54" s="160">
        <v>63300</v>
      </c>
      <c r="D54" s="161">
        <v>2492</v>
      </c>
      <c r="E54" s="161">
        <v>65792</v>
      </c>
      <c r="F54" s="160">
        <v>86999</v>
      </c>
      <c r="G54" s="161">
        <v>4597</v>
      </c>
      <c r="H54" s="161">
        <v>91596</v>
      </c>
      <c r="I54" s="160">
        <v>93429</v>
      </c>
      <c r="J54" s="161">
        <v>5151</v>
      </c>
      <c r="K54" s="161">
        <v>98580</v>
      </c>
      <c r="L54" s="154">
        <v>-6984</v>
      </c>
      <c r="Q54" s="201"/>
    </row>
    <row r="55" spans="2:17" ht="16.5" customHeight="1">
      <c r="B55" s="203" t="s">
        <v>56</v>
      </c>
      <c r="C55" s="156">
        <v>76988</v>
      </c>
      <c r="D55" s="163">
        <v>3309</v>
      </c>
      <c r="E55" s="162">
        <v>80297</v>
      </c>
      <c r="F55" s="156">
        <v>99811</v>
      </c>
      <c r="G55" s="163">
        <v>5989</v>
      </c>
      <c r="H55" s="162">
        <v>105800</v>
      </c>
      <c r="I55" s="156">
        <v>100330</v>
      </c>
      <c r="J55" s="163">
        <v>4804</v>
      </c>
      <c r="K55" s="162">
        <v>105134</v>
      </c>
      <c r="L55" s="36">
        <v>666</v>
      </c>
      <c r="Q55" s="201"/>
    </row>
    <row r="56" spans="2:17" ht="16.5" customHeight="1">
      <c r="B56" s="235">
        <v>2017</v>
      </c>
      <c r="C56" s="236"/>
      <c r="D56" s="236"/>
      <c r="E56" s="237"/>
      <c r="F56" s="236"/>
      <c r="G56" s="236"/>
      <c r="H56" s="237"/>
      <c r="I56" s="236"/>
      <c r="J56" s="236"/>
      <c r="K56" s="237"/>
      <c r="L56" s="237"/>
      <c r="Q56" s="201"/>
    </row>
    <row r="57" spans="2:17" ht="16.5" customHeight="1">
      <c r="B57" s="153" t="s">
        <v>55</v>
      </c>
      <c r="C57" s="69">
        <v>64270</v>
      </c>
      <c r="D57" s="71">
        <v>1986</v>
      </c>
      <c r="E57" s="71">
        <v>66256</v>
      </c>
      <c r="F57" s="71">
        <v>90433</v>
      </c>
      <c r="G57" s="71">
        <v>3921</v>
      </c>
      <c r="H57" s="71">
        <v>94354</v>
      </c>
      <c r="I57" s="71">
        <v>98064</v>
      </c>
      <c r="J57" s="71">
        <v>4790</v>
      </c>
      <c r="K57" s="71">
        <v>102854</v>
      </c>
      <c r="L57" s="154">
        <v>-8500</v>
      </c>
      <c r="Q57" s="201"/>
    </row>
    <row r="58" spans="2:17" ht="16.5" customHeight="1">
      <c r="B58" s="203" t="s">
        <v>56</v>
      </c>
      <c r="C58" s="74">
        <v>89198</v>
      </c>
      <c r="D58" s="76">
        <v>2061</v>
      </c>
      <c r="E58" s="51">
        <v>91259</v>
      </c>
      <c r="F58" s="51">
        <v>113672</v>
      </c>
      <c r="G58" s="51">
        <v>4214</v>
      </c>
      <c r="H58" s="51">
        <v>117886</v>
      </c>
      <c r="I58" s="51">
        <v>112763</v>
      </c>
      <c r="J58" s="51">
        <v>4438</v>
      </c>
      <c r="K58" s="51">
        <v>117201</v>
      </c>
      <c r="L58" s="36">
        <v>685</v>
      </c>
      <c r="Q58" s="201"/>
    </row>
    <row r="59" spans="2:17" ht="16.5" customHeight="1">
      <c r="B59" s="235">
        <v>2018</v>
      </c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Q59" s="201"/>
    </row>
    <row r="60" spans="2:12" ht="16.5" customHeight="1">
      <c r="B60" s="153" t="s">
        <v>55</v>
      </c>
      <c r="C60" s="196">
        <v>69831</v>
      </c>
      <c r="D60" s="197">
        <v>2233</v>
      </c>
      <c r="E60" s="198">
        <v>72064</v>
      </c>
      <c r="F60" s="195">
        <v>98717</v>
      </c>
      <c r="G60" s="197">
        <v>5083</v>
      </c>
      <c r="H60" s="197">
        <v>103800</v>
      </c>
      <c r="I60" s="196">
        <v>107377</v>
      </c>
      <c r="J60" s="197">
        <v>5366</v>
      </c>
      <c r="K60" s="198">
        <v>112743</v>
      </c>
      <c r="L60" s="58">
        <v>-8943</v>
      </c>
    </row>
    <row r="61" spans="2:12" ht="16.5" customHeight="1">
      <c r="B61" s="203" t="s">
        <v>56</v>
      </c>
      <c r="C61" s="171">
        <v>97820</v>
      </c>
      <c r="D61" s="172">
        <v>2612</v>
      </c>
      <c r="E61" s="199">
        <v>100432</v>
      </c>
      <c r="F61" s="169">
        <v>128770</v>
      </c>
      <c r="G61" s="172">
        <v>3936</v>
      </c>
      <c r="H61" s="172">
        <v>132706</v>
      </c>
      <c r="I61" s="171">
        <v>124347</v>
      </c>
      <c r="J61" s="172">
        <v>3459</v>
      </c>
      <c r="K61" s="199">
        <v>127806</v>
      </c>
      <c r="L61" s="58">
        <v>4900</v>
      </c>
    </row>
    <row r="62" spans="2:12" ht="16.5" customHeight="1">
      <c r="B62" s="234" t="s">
        <v>41</v>
      </c>
      <c r="C62" s="234"/>
      <c r="D62" s="234"/>
      <c r="E62" s="234"/>
      <c r="F62" s="234"/>
      <c r="G62" s="234"/>
      <c r="H62" s="234"/>
      <c r="I62" s="234"/>
      <c r="J62" s="234"/>
      <c r="K62" s="234"/>
      <c r="L62" s="234"/>
    </row>
    <row r="63" spans="2:12" ht="16.5" customHeight="1">
      <c r="B63" s="153" t="s">
        <v>55</v>
      </c>
      <c r="C63" s="165">
        <v>75407</v>
      </c>
      <c r="D63" s="166">
        <v>2725</v>
      </c>
      <c r="E63" s="166">
        <v>78132</v>
      </c>
      <c r="F63" s="165">
        <v>107701</v>
      </c>
      <c r="G63" s="166">
        <v>4065</v>
      </c>
      <c r="H63" s="166">
        <v>111766</v>
      </c>
      <c r="I63" s="165">
        <v>116964</v>
      </c>
      <c r="J63" s="166">
        <v>4087</v>
      </c>
      <c r="K63" s="166">
        <v>121051</v>
      </c>
      <c r="L63" s="167">
        <v>-9285</v>
      </c>
    </row>
    <row r="64" spans="2:12" ht="16.5" customHeight="1">
      <c r="B64" s="203" t="s">
        <v>56</v>
      </c>
      <c r="C64" s="168">
        <v>98513</v>
      </c>
      <c r="D64" s="172">
        <v>4213</v>
      </c>
      <c r="E64" s="169">
        <v>102726</v>
      </c>
      <c r="F64" s="168">
        <v>131736</v>
      </c>
      <c r="G64" s="172">
        <v>6469</v>
      </c>
      <c r="H64" s="169">
        <v>138205</v>
      </c>
      <c r="I64" s="168">
        <v>131535</v>
      </c>
      <c r="J64" s="172">
        <v>5748</v>
      </c>
      <c r="K64" s="169">
        <v>137283</v>
      </c>
      <c r="L64" s="170">
        <v>922</v>
      </c>
    </row>
    <row r="65" spans="2:12" ht="16.5" customHeight="1">
      <c r="B65" s="233">
        <v>2020</v>
      </c>
      <c r="C65" s="233"/>
      <c r="D65" s="233"/>
      <c r="E65" s="233"/>
      <c r="F65" s="233"/>
      <c r="G65" s="233"/>
      <c r="H65" s="233"/>
      <c r="I65" s="233"/>
      <c r="J65" s="233"/>
      <c r="K65" s="233"/>
      <c r="L65" s="233"/>
    </row>
    <row r="66" spans="1:12" ht="16.5" customHeight="1">
      <c r="A66" s="155"/>
      <c r="B66" s="153" t="s">
        <v>55</v>
      </c>
      <c r="C66" s="178">
        <v>20492</v>
      </c>
      <c r="D66" s="179">
        <v>1834</v>
      </c>
      <c r="E66" s="179">
        <v>22326</v>
      </c>
      <c r="F66" s="178">
        <v>35283</v>
      </c>
      <c r="G66" s="179">
        <v>2269</v>
      </c>
      <c r="H66" s="179">
        <v>37552</v>
      </c>
      <c r="I66" s="178">
        <v>36471</v>
      </c>
      <c r="J66" s="179">
        <v>1921</v>
      </c>
      <c r="K66" s="179">
        <v>47242</v>
      </c>
      <c r="L66" s="180">
        <v>-9690</v>
      </c>
    </row>
    <row r="67" spans="1:12" ht="16.5" customHeight="1">
      <c r="A67" s="155"/>
      <c r="B67" s="203" t="s">
        <v>56</v>
      </c>
      <c r="C67" s="181">
        <v>28</v>
      </c>
      <c r="D67" s="183">
        <v>1561</v>
      </c>
      <c r="E67" s="173">
        <v>1589</v>
      </c>
      <c r="F67" s="181">
        <v>2803</v>
      </c>
      <c r="G67" s="183">
        <v>2018</v>
      </c>
      <c r="H67" s="173">
        <v>4821</v>
      </c>
      <c r="I67" s="181">
        <v>1324</v>
      </c>
      <c r="J67" s="183">
        <v>2016</v>
      </c>
      <c r="K67" s="173">
        <v>3340</v>
      </c>
      <c r="L67" s="182">
        <v>1481</v>
      </c>
    </row>
    <row r="68" spans="1:12" ht="16.5" customHeight="1">
      <c r="A68" s="14"/>
      <c r="B68" s="232">
        <v>2021</v>
      </c>
      <c r="C68" s="232"/>
      <c r="D68" s="232"/>
      <c r="E68" s="232"/>
      <c r="F68" s="232"/>
      <c r="G68" s="232"/>
      <c r="H68" s="232"/>
      <c r="I68" s="232"/>
      <c r="J68" s="232"/>
      <c r="K68" s="232"/>
      <c r="L68" s="232"/>
    </row>
    <row r="69" spans="1:12" ht="16.5" customHeight="1">
      <c r="A69" s="14"/>
      <c r="B69" s="217" t="s">
        <v>55</v>
      </c>
      <c r="C69" s="218">
        <v>577</v>
      </c>
      <c r="D69" s="219">
        <v>808</v>
      </c>
      <c r="E69" s="219">
        <v>1385</v>
      </c>
      <c r="F69" s="218">
        <v>2173</v>
      </c>
      <c r="G69" s="219">
        <v>1193</v>
      </c>
      <c r="H69" s="219">
        <v>3366</v>
      </c>
      <c r="I69" s="207" t="s">
        <v>43</v>
      </c>
      <c r="J69" s="192" t="s">
        <v>43</v>
      </c>
      <c r="K69" s="192" t="s">
        <v>43</v>
      </c>
      <c r="L69" s="207" t="s">
        <v>43</v>
      </c>
    </row>
    <row r="70" spans="1:12" ht="10.5" customHeight="1">
      <c r="A70" s="14"/>
      <c r="B70" s="14"/>
      <c r="C70" s="186"/>
      <c r="D70" s="186"/>
      <c r="E70" s="186"/>
      <c r="F70" s="186"/>
      <c r="G70" s="186"/>
      <c r="H70" s="186"/>
      <c r="I70" s="186"/>
      <c r="J70" s="186"/>
      <c r="K70" s="186"/>
      <c r="L70" s="186"/>
    </row>
    <row r="71" spans="1:12" ht="15">
      <c r="A71" s="14"/>
      <c r="B71" s="211" t="s">
        <v>57</v>
      </c>
      <c r="C71" s="4"/>
      <c r="D71" s="5"/>
      <c r="E71" s="5"/>
      <c r="F71" s="5"/>
      <c r="G71" s="5"/>
      <c r="H71" s="169"/>
      <c r="I71" s="173"/>
      <c r="J71" s="174"/>
      <c r="K71" s="169"/>
      <c r="L71" s="175"/>
    </row>
    <row r="72" spans="2:11" ht="15">
      <c r="B72" s="33"/>
      <c r="C72" s="231" t="s">
        <v>59</v>
      </c>
      <c r="D72" s="231"/>
      <c r="E72" s="231"/>
      <c r="F72" s="231"/>
      <c r="G72" s="231"/>
      <c r="H72" s="5"/>
      <c r="I72" s="30"/>
      <c r="J72" s="10"/>
      <c r="K72" s="30"/>
    </row>
    <row r="73" spans="2:11" ht="15">
      <c r="B73" s="212" t="s">
        <v>60</v>
      </c>
      <c r="D73" s="5"/>
      <c r="E73" s="213"/>
      <c r="F73" s="10"/>
      <c r="G73" s="10"/>
      <c r="H73" s="10"/>
      <c r="I73" s="5"/>
      <c r="J73" s="5"/>
      <c r="K73" s="5"/>
    </row>
    <row r="74" spans="2:7" ht="15">
      <c r="B74" s="231" t="s">
        <v>58</v>
      </c>
      <c r="C74" s="231"/>
      <c r="D74" s="231"/>
      <c r="E74" s="231"/>
      <c r="F74" s="231"/>
      <c r="G74"/>
    </row>
  </sheetData>
  <sheetProtection/>
  <mergeCells count="16">
    <mergeCell ref="B32:L32"/>
    <mergeCell ref="C3:E3"/>
    <mergeCell ref="F3:H3"/>
    <mergeCell ref="I3:K3"/>
    <mergeCell ref="B16:L16"/>
    <mergeCell ref="B3:B4"/>
    <mergeCell ref="B47:L47"/>
    <mergeCell ref="B50:L50"/>
    <mergeCell ref="C72:G72"/>
    <mergeCell ref="B74:F74"/>
    <mergeCell ref="B68:L68"/>
    <mergeCell ref="B65:L65"/>
    <mergeCell ref="B62:L62"/>
    <mergeCell ref="B59:L59"/>
    <mergeCell ref="B56:L56"/>
    <mergeCell ref="B53:L53"/>
  </mergeCells>
  <printOptions/>
  <pageMargins left="0" right="0" top="0.1968503937007874" bottom="0.07874015748031496" header="0.2362204724409449" footer="0.31496062992125984"/>
  <pageSetup horizontalDpi="600" verticalDpi="600" orientation="portrait" scale="90" r:id="rId1"/>
  <ignoredErrors>
    <ignoredError sqref="H36" formulaRange="1"/>
    <ignoredError sqref="E12 H46 E46 L45" formula="1"/>
    <ignoredError sqref="B45:B46 B6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R27"/>
  <sheetViews>
    <sheetView zoomScaleSheetLayoutView="100" zoomScalePageLayoutView="0" workbookViewId="0" topLeftCell="A1">
      <selection activeCell="B2" sqref="B2"/>
    </sheetView>
  </sheetViews>
  <sheetFormatPr defaultColWidth="8.8515625" defaultRowHeight="12.75"/>
  <cols>
    <col min="1" max="1" width="0.85546875" style="3" customWidth="1"/>
    <col min="2" max="2" width="17.8515625" style="3" customWidth="1"/>
    <col min="3" max="4" width="8.28125" style="3" customWidth="1"/>
    <col min="5" max="5" width="9.28125" style="3" customWidth="1"/>
    <col min="6" max="7" width="8.28125" style="3" customWidth="1"/>
    <col min="8" max="8" width="9.28125" style="3" customWidth="1"/>
    <col min="9" max="10" width="8.28125" style="3" customWidth="1"/>
    <col min="11" max="11" width="9.28125" style="3" customWidth="1"/>
    <col min="12" max="13" width="8.28125" style="3" customWidth="1"/>
    <col min="14" max="14" width="9.28125" style="3" customWidth="1"/>
    <col min="15" max="16" width="8.28125" style="3" customWidth="1"/>
    <col min="17" max="17" width="9.28125" style="3" customWidth="1"/>
    <col min="18" max="16384" width="8.8515625" style="3" customWidth="1"/>
  </cols>
  <sheetData>
    <row r="1" spans="2:14" ht="18.75" customHeight="1">
      <c r="B1" s="6" t="s">
        <v>103</v>
      </c>
      <c r="C1" s="7"/>
      <c r="D1" s="8"/>
      <c r="E1" s="8"/>
      <c r="F1" s="8"/>
      <c r="G1" s="9"/>
      <c r="H1" s="9"/>
      <c r="I1" s="9"/>
      <c r="J1" s="9"/>
      <c r="K1" s="9"/>
      <c r="L1" s="9"/>
      <c r="M1" s="9"/>
      <c r="N1" s="9"/>
    </row>
    <row r="2" spans="2:14" ht="7.5" customHeight="1">
      <c r="B2" s="117"/>
      <c r="C2" s="117"/>
      <c r="D2" s="118"/>
      <c r="E2" s="118"/>
      <c r="F2" s="118"/>
      <c r="G2" s="66"/>
      <c r="H2" s="66"/>
      <c r="I2" s="66"/>
      <c r="J2" s="66"/>
      <c r="K2" s="66"/>
      <c r="L2" s="66"/>
      <c r="M2" s="66"/>
      <c r="N2" s="66"/>
    </row>
    <row r="3" spans="2:18" s="120" customFormat="1" ht="19.5" customHeight="1">
      <c r="B3" s="246" t="s">
        <v>66</v>
      </c>
      <c r="C3" s="252" t="s">
        <v>67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119"/>
    </row>
    <row r="4" spans="2:18" s="120" customFormat="1" ht="19.5" customHeight="1">
      <c r="B4" s="247"/>
      <c r="C4" s="249" t="s">
        <v>53</v>
      </c>
      <c r="D4" s="250"/>
      <c r="E4" s="250"/>
      <c r="F4" s="250" t="s">
        <v>68</v>
      </c>
      <c r="G4" s="250"/>
      <c r="H4" s="250"/>
      <c r="I4" s="251" t="s">
        <v>69</v>
      </c>
      <c r="J4" s="251"/>
      <c r="K4" s="251"/>
      <c r="L4" s="250" t="s">
        <v>70</v>
      </c>
      <c r="M4" s="250"/>
      <c r="N4" s="250"/>
      <c r="O4" s="248" t="s">
        <v>71</v>
      </c>
      <c r="P4" s="248"/>
      <c r="Q4" s="248"/>
      <c r="R4" s="119"/>
    </row>
    <row r="5" spans="2:17" s="120" customFormat="1" ht="19.5" customHeight="1">
      <c r="B5" s="247"/>
      <c r="C5" s="188" t="s">
        <v>53</v>
      </c>
      <c r="D5" s="187" t="s">
        <v>72</v>
      </c>
      <c r="E5" s="187" t="s">
        <v>73</v>
      </c>
      <c r="F5" s="187" t="s">
        <v>53</v>
      </c>
      <c r="G5" s="187" t="s">
        <v>72</v>
      </c>
      <c r="H5" s="187" t="s">
        <v>73</v>
      </c>
      <c r="I5" s="187" t="s">
        <v>53</v>
      </c>
      <c r="J5" s="187" t="s">
        <v>72</v>
      </c>
      <c r="K5" s="187" t="s">
        <v>73</v>
      </c>
      <c r="L5" s="187" t="s">
        <v>53</v>
      </c>
      <c r="M5" s="187" t="s">
        <v>72</v>
      </c>
      <c r="N5" s="187" t="s">
        <v>73</v>
      </c>
      <c r="O5" s="187" t="s">
        <v>53</v>
      </c>
      <c r="P5" s="187" t="s">
        <v>72</v>
      </c>
      <c r="Q5" s="187" t="s">
        <v>73</v>
      </c>
    </row>
    <row r="6" spans="2:17" s="120" customFormat="1" ht="21" customHeight="1">
      <c r="B6" s="216" t="s">
        <v>53</v>
      </c>
      <c r="C6" s="121">
        <v>3366</v>
      </c>
      <c r="D6" s="122">
        <v>2629</v>
      </c>
      <c r="E6" s="122">
        <v>737</v>
      </c>
      <c r="F6" s="122">
        <v>937</v>
      </c>
      <c r="G6" s="122">
        <v>796</v>
      </c>
      <c r="H6" s="122">
        <v>141</v>
      </c>
      <c r="I6" s="122">
        <v>1981</v>
      </c>
      <c r="J6" s="122">
        <v>1494</v>
      </c>
      <c r="K6" s="122">
        <v>487</v>
      </c>
      <c r="L6" s="122">
        <v>0</v>
      </c>
      <c r="M6" s="122">
        <v>0</v>
      </c>
      <c r="N6" s="122">
        <v>0</v>
      </c>
      <c r="O6" s="123">
        <v>448</v>
      </c>
      <c r="P6" s="123">
        <v>339</v>
      </c>
      <c r="Q6" s="123">
        <v>109</v>
      </c>
    </row>
    <row r="7" spans="2:17" s="120" customFormat="1" ht="21" customHeight="1">
      <c r="B7" s="124" t="s">
        <v>0</v>
      </c>
      <c r="C7" s="125">
        <v>64</v>
      </c>
      <c r="D7" s="126">
        <v>29</v>
      </c>
      <c r="E7" s="126">
        <v>35</v>
      </c>
      <c r="F7" s="126">
        <v>15</v>
      </c>
      <c r="G7" s="126">
        <v>10</v>
      </c>
      <c r="H7" s="126">
        <v>5</v>
      </c>
      <c r="I7" s="126">
        <v>38</v>
      </c>
      <c r="J7" s="126">
        <v>15</v>
      </c>
      <c r="K7" s="126">
        <v>23</v>
      </c>
      <c r="L7" s="126">
        <v>0</v>
      </c>
      <c r="M7" s="126">
        <v>0</v>
      </c>
      <c r="N7" s="126">
        <v>0</v>
      </c>
      <c r="O7" s="126">
        <v>11</v>
      </c>
      <c r="P7" s="126">
        <v>4</v>
      </c>
      <c r="Q7" s="126">
        <v>7</v>
      </c>
    </row>
    <row r="8" spans="2:17" s="120" customFormat="1" ht="21" customHeight="1">
      <c r="B8" s="127" t="s">
        <v>1</v>
      </c>
      <c r="C8" s="128">
        <v>67</v>
      </c>
      <c r="D8" s="73">
        <v>32</v>
      </c>
      <c r="E8" s="73">
        <v>35</v>
      </c>
      <c r="F8" s="73">
        <v>22</v>
      </c>
      <c r="G8" s="73">
        <v>9</v>
      </c>
      <c r="H8" s="73">
        <v>13</v>
      </c>
      <c r="I8" s="73">
        <v>34</v>
      </c>
      <c r="J8" s="73">
        <v>17</v>
      </c>
      <c r="K8" s="73">
        <v>17</v>
      </c>
      <c r="L8" s="73">
        <v>0</v>
      </c>
      <c r="M8" s="73">
        <v>0</v>
      </c>
      <c r="N8" s="73">
        <v>0</v>
      </c>
      <c r="O8" s="73">
        <v>11</v>
      </c>
      <c r="P8" s="73">
        <v>6</v>
      </c>
      <c r="Q8" s="73">
        <v>5</v>
      </c>
    </row>
    <row r="9" spans="2:17" s="120" customFormat="1" ht="21" customHeight="1">
      <c r="B9" s="127" t="s">
        <v>2</v>
      </c>
      <c r="C9" s="128">
        <v>32</v>
      </c>
      <c r="D9" s="73">
        <v>17</v>
      </c>
      <c r="E9" s="73">
        <v>15</v>
      </c>
      <c r="F9" s="73">
        <v>14</v>
      </c>
      <c r="G9" s="73">
        <v>10</v>
      </c>
      <c r="H9" s="73">
        <v>4</v>
      </c>
      <c r="I9" s="73">
        <v>11</v>
      </c>
      <c r="J9" s="73">
        <v>5</v>
      </c>
      <c r="K9" s="73">
        <v>6</v>
      </c>
      <c r="L9" s="73">
        <v>0</v>
      </c>
      <c r="M9" s="73">
        <v>0</v>
      </c>
      <c r="N9" s="73">
        <v>0</v>
      </c>
      <c r="O9" s="73">
        <v>7</v>
      </c>
      <c r="P9" s="73">
        <v>2</v>
      </c>
      <c r="Q9" s="73">
        <v>5</v>
      </c>
    </row>
    <row r="10" spans="2:17" s="120" customFormat="1" ht="21" customHeight="1">
      <c r="B10" s="129" t="s">
        <v>3</v>
      </c>
      <c r="C10" s="128">
        <v>56</v>
      </c>
      <c r="D10" s="73">
        <v>34</v>
      </c>
      <c r="E10" s="73">
        <v>22</v>
      </c>
      <c r="F10" s="73">
        <v>10</v>
      </c>
      <c r="G10" s="73">
        <v>6</v>
      </c>
      <c r="H10" s="73">
        <v>4</v>
      </c>
      <c r="I10" s="73">
        <v>42</v>
      </c>
      <c r="J10" s="73">
        <v>26</v>
      </c>
      <c r="K10" s="73">
        <v>16</v>
      </c>
      <c r="L10" s="73">
        <v>0</v>
      </c>
      <c r="M10" s="73">
        <v>0</v>
      </c>
      <c r="N10" s="73">
        <v>0</v>
      </c>
      <c r="O10" s="73">
        <v>4</v>
      </c>
      <c r="P10" s="73">
        <v>2</v>
      </c>
      <c r="Q10" s="73">
        <v>2</v>
      </c>
    </row>
    <row r="11" spans="2:17" s="120" customFormat="1" ht="21" customHeight="1">
      <c r="B11" s="129" t="s">
        <v>4</v>
      </c>
      <c r="C11" s="128">
        <v>463</v>
      </c>
      <c r="D11" s="73">
        <v>373</v>
      </c>
      <c r="E11" s="73">
        <v>90</v>
      </c>
      <c r="F11" s="73">
        <v>108</v>
      </c>
      <c r="G11" s="73">
        <v>100</v>
      </c>
      <c r="H11" s="73">
        <v>8</v>
      </c>
      <c r="I11" s="73">
        <v>304</v>
      </c>
      <c r="J11" s="73">
        <v>240</v>
      </c>
      <c r="K11" s="73">
        <v>64</v>
      </c>
      <c r="L11" s="73">
        <v>0</v>
      </c>
      <c r="M11" s="73">
        <v>0</v>
      </c>
      <c r="N11" s="73">
        <v>0</v>
      </c>
      <c r="O11" s="73">
        <v>51</v>
      </c>
      <c r="P11" s="73">
        <v>33</v>
      </c>
      <c r="Q11" s="73">
        <v>18</v>
      </c>
    </row>
    <row r="12" spans="2:17" s="120" customFormat="1" ht="21" customHeight="1">
      <c r="B12" s="129" t="s">
        <v>5</v>
      </c>
      <c r="C12" s="128">
        <v>565</v>
      </c>
      <c r="D12" s="73">
        <v>503</v>
      </c>
      <c r="E12" s="73">
        <v>62</v>
      </c>
      <c r="F12" s="73">
        <v>136</v>
      </c>
      <c r="G12" s="73">
        <v>125</v>
      </c>
      <c r="H12" s="73">
        <v>11</v>
      </c>
      <c r="I12" s="73">
        <v>372</v>
      </c>
      <c r="J12" s="73">
        <v>331</v>
      </c>
      <c r="K12" s="73">
        <v>41</v>
      </c>
      <c r="L12" s="73">
        <v>0</v>
      </c>
      <c r="M12" s="73">
        <v>0</v>
      </c>
      <c r="N12" s="73">
        <v>0</v>
      </c>
      <c r="O12" s="73">
        <v>57</v>
      </c>
      <c r="P12" s="73">
        <v>47</v>
      </c>
      <c r="Q12" s="73">
        <v>10</v>
      </c>
    </row>
    <row r="13" spans="2:17" s="120" customFormat="1" ht="21" customHeight="1">
      <c r="B13" s="129" t="s">
        <v>6</v>
      </c>
      <c r="C13" s="128">
        <v>430</v>
      </c>
      <c r="D13" s="73">
        <v>382</v>
      </c>
      <c r="E13" s="73">
        <v>48</v>
      </c>
      <c r="F13" s="73">
        <v>136</v>
      </c>
      <c r="G13" s="73">
        <v>126</v>
      </c>
      <c r="H13" s="73">
        <v>10</v>
      </c>
      <c r="I13" s="73">
        <v>246</v>
      </c>
      <c r="J13" s="73">
        <v>216</v>
      </c>
      <c r="K13" s="73">
        <v>30</v>
      </c>
      <c r="L13" s="73">
        <v>0</v>
      </c>
      <c r="M13" s="73">
        <v>0</v>
      </c>
      <c r="N13" s="73">
        <v>0</v>
      </c>
      <c r="O13" s="73">
        <v>48</v>
      </c>
      <c r="P13" s="73">
        <v>40</v>
      </c>
      <c r="Q13" s="73">
        <v>8</v>
      </c>
    </row>
    <row r="14" spans="2:17" s="120" customFormat="1" ht="21" customHeight="1">
      <c r="B14" s="129" t="s">
        <v>7</v>
      </c>
      <c r="C14" s="128">
        <v>319</v>
      </c>
      <c r="D14" s="73">
        <v>272</v>
      </c>
      <c r="E14" s="73">
        <v>47</v>
      </c>
      <c r="F14" s="73">
        <v>122</v>
      </c>
      <c r="G14" s="73">
        <v>108</v>
      </c>
      <c r="H14" s="73">
        <v>14</v>
      </c>
      <c r="I14" s="73">
        <v>161</v>
      </c>
      <c r="J14" s="73">
        <v>136</v>
      </c>
      <c r="K14" s="73">
        <v>25</v>
      </c>
      <c r="L14" s="73">
        <v>0</v>
      </c>
      <c r="M14" s="73">
        <v>0</v>
      </c>
      <c r="N14" s="73">
        <v>0</v>
      </c>
      <c r="O14" s="73">
        <v>36</v>
      </c>
      <c r="P14" s="73">
        <v>28</v>
      </c>
      <c r="Q14" s="73">
        <v>8</v>
      </c>
    </row>
    <row r="15" spans="2:17" s="120" customFormat="1" ht="21" customHeight="1">
      <c r="B15" s="129" t="s">
        <v>8</v>
      </c>
      <c r="C15" s="128">
        <v>306</v>
      </c>
      <c r="D15" s="73">
        <v>254</v>
      </c>
      <c r="E15" s="73">
        <v>52</v>
      </c>
      <c r="F15" s="73">
        <v>97</v>
      </c>
      <c r="G15" s="73">
        <v>83</v>
      </c>
      <c r="H15" s="73">
        <v>14</v>
      </c>
      <c r="I15" s="73">
        <v>167</v>
      </c>
      <c r="J15" s="73">
        <v>143</v>
      </c>
      <c r="K15" s="73">
        <v>24</v>
      </c>
      <c r="L15" s="73">
        <v>0</v>
      </c>
      <c r="M15" s="73">
        <v>0</v>
      </c>
      <c r="N15" s="73">
        <v>0</v>
      </c>
      <c r="O15" s="73">
        <v>42</v>
      </c>
      <c r="P15" s="73">
        <v>28</v>
      </c>
      <c r="Q15" s="73">
        <v>14</v>
      </c>
    </row>
    <row r="16" spans="2:17" s="120" customFormat="1" ht="21" customHeight="1">
      <c r="B16" s="129" t="s">
        <v>9</v>
      </c>
      <c r="C16" s="128">
        <v>241</v>
      </c>
      <c r="D16" s="73">
        <v>185</v>
      </c>
      <c r="E16" s="73">
        <v>56</v>
      </c>
      <c r="F16" s="73">
        <v>72</v>
      </c>
      <c r="G16" s="73">
        <v>57</v>
      </c>
      <c r="H16" s="73">
        <v>15</v>
      </c>
      <c r="I16" s="73">
        <v>130</v>
      </c>
      <c r="J16" s="73">
        <v>94</v>
      </c>
      <c r="K16" s="73">
        <v>36</v>
      </c>
      <c r="L16" s="73">
        <v>0</v>
      </c>
      <c r="M16" s="73">
        <v>0</v>
      </c>
      <c r="N16" s="73">
        <v>0</v>
      </c>
      <c r="O16" s="73">
        <v>39</v>
      </c>
      <c r="P16" s="73">
        <v>34</v>
      </c>
      <c r="Q16" s="73">
        <v>5</v>
      </c>
    </row>
    <row r="17" spans="2:17" s="120" customFormat="1" ht="21" customHeight="1">
      <c r="B17" s="129" t="s">
        <v>10</v>
      </c>
      <c r="C17" s="128">
        <v>292</v>
      </c>
      <c r="D17" s="73">
        <v>232</v>
      </c>
      <c r="E17" s="73">
        <v>60</v>
      </c>
      <c r="F17" s="73">
        <v>68</v>
      </c>
      <c r="G17" s="73">
        <v>57</v>
      </c>
      <c r="H17" s="73">
        <v>11</v>
      </c>
      <c r="I17" s="73">
        <v>159</v>
      </c>
      <c r="J17" s="73">
        <v>122</v>
      </c>
      <c r="K17" s="73">
        <v>37</v>
      </c>
      <c r="L17" s="73">
        <v>0</v>
      </c>
      <c r="M17" s="73">
        <v>0</v>
      </c>
      <c r="N17" s="73">
        <v>0</v>
      </c>
      <c r="O17" s="73">
        <v>65</v>
      </c>
      <c r="P17" s="73">
        <v>53</v>
      </c>
      <c r="Q17" s="73">
        <v>12</v>
      </c>
    </row>
    <row r="18" spans="2:17" s="120" customFormat="1" ht="21" customHeight="1">
      <c r="B18" s="129" t="s">
        <v>11</v>
      </c>
      <c r="C18" s="128">
        <v>200</v>
      </c>
      <c r="D18" s="73">
        <v>133</v>
      </c>
      <c r="E18" s="73">
        <v>67</v>
      </c>
      <c r="F18" s="73">
        <v>77</v>
      </c>
      <c r="G18" s="73">
        <v>64</v>
      </c>
      <c r="H18" s="73">
        <v>13</v>
      </c>
      <c r="I18" s="73">
        <v>84</v>
      </c>
      <c r="J18" s="73">
        <v>38</v>
      </c>
      <c r="K18" s="73">
        <v>46</v>
      </c>
      <c r="L18" s="73">
        <v>0</v>
      </c>
      <c r="M18" s="73">
        <v>0</v>
      </c>
      <c r="N18" s="73">
        <v>0</v>
      </c>
      <c r="O18" s="73">
        <v>39</v>
      </c>
      <c r="P18" s="73">
        <v>31</v>
      </c>
      <c r="Q18" s="73">
        <v>8</v>
      </c>
    </row>
    <row r="19" spans="2:17" s="120" customFormat="1" ht="21" customHeight="1">
      <c r="B19" s="129" t="s">
        <v>12</v>
      </c>
      <c r="C19" s="128">
        <v>137</v>
      </c>
      <c r="D19" s="73">
        <v>75</v>
      </c>
      <c r="E19" s="73">
        <v>62</v>
      </c>
      <c r="F19" s="73">
        <v>27</v>
      </c>
      <c r="G19" s="73">
        <v>21</v>
      </c>
      <c r="H19" s="73">
        <v>6</v>
      </c>
      <c r="I19" s="73">
        <v>90</v>
      </c>
      <c r="J19" s="73">
        <v>38</v>
      </c>
      <c r="K19" s="73">
        <v>52</v>
      </c>
      <c r="L19" s="73">
        <v>0</v>
      </c>
      <c r="M19" s="73">
        <v>0</v>
      </c>
      <c r="N19" s="73">
        <v>0</v>
      </c>
      <c r="O19" s="73">
        <v>20</v>
      </c>
      <c r="P19" s="73">
        <v>16</v>
      </c>
      <c r="Q19" s="73">
        <v>4</v>
      </c>
    </row>
    <row r="20" spans="2:17" s="120" customFormat="1" ht="21" customHeight="1">
      <c r="B20" s="129" t="s">
        <v>13</v>
      </c>
      <c r="C20" s="128">
        <v>96</v>
      </c>
      <c r="D20" s="73">
        <v>58</v>
      </c>
      <c r="E20" s="73">
        <v>38</v>
      </c>
      <c r="F20" s="73">
        <v>22</v>
      </c>
      <c r="G20" s="73">
        <v>14</v>
      </c>
      <c r="H20" s="73">
        <v>8</v>
      </c>
      <c r="I20" s="73">
        <v>63</v>
      </c>
      <c r="J20" s="73">
        <v>34</v>
      </c>
      <c r="K20" s="73">
        <v>29</v>
      </c>
      <c r="L20" s="73">
        <v>0</v>
      </c>
      <c r="M20" s="73">
        <v>0</v>
      </c>
      <c r="N20" s="73">
        <v>0</v>
      </c>
      <c r="O20" s="73">
        <v>11</v>
      </c>
      <c r="P20" s="73">
        <v>10</v>
      </c>
      <c r="Q20" s="73">
        <v>1</v>
      </c>
    </row>
    <row r="21" spans="2:17" s="120" customFormat="1" ht="21" customHeight="1">
      <c r="B21" s="129" t="s">
        <v>14</v>
      </c>
      <c r="C21" s="128">
        <v>50</v>
      </c>
      <c r="D21" s="73">
        <v>21</v>
      </c>
      <c r="E21" s="73">
        <v>29</v>
      </c>
      <c r="F21" s="73">
        <v>6</v>
      </c>
      <c r="G21" s="73">
        <v>2</v>
      </c>
      <c r="H21" s="73">
        <v>4</v>
      </c>
      <c r="I21" s="73">
        <v>39</v>
      </c>
      <c r="J21" s="73">
        <v>16</v>
      </c>
      <c r="K21" s="73">
        <v>23</v>
      </c>
      <c r="L21" s="73">
        <v>0</v>
      </c>
      <c r="M21" s="73">
        <v>0</v>
      </c>
      <c r="N21" s="73">
        <v>0</v>
      </c>
      <c r="O21" s="73">
        <v>5</v>
      </c>
      <c r="P21" s="73">
        <v>3</v>
      </c>
      <c r="Q21" s="73">
        <v>2</v>
      </c>
    </row>
    <row r="22" spans="2:17" s="120" customFormat="1" ht="21" customHeight="1">
      <c r="B22" s="129" t="s">
        <v>15</v>
      </c>
      <c r="C22" s="130">
        <v>48</v>
      </c>
      <c r="D22" s="131">
        <v>29</v>
      </c>
      <c r="E22" s="131">
        <v>19</v>
      </c>
      <c r="F22" s="131">
        <v>5</v>
      </c>
      <c r="G22" s="131">
        <v>4</v>
      </c>
      <c r="H22" s="131">
        <v>1</v>
      </c>
      <c r="I22" s="131">
        <v>41</v>
      </c>
      <c r="J22" s="131">
        <v>23</v>
      </c>
      <c r="K22" s="131">
        <v>18</v>
      </c>
      <c r="L22" s="131">
        <v>0</v>
      </c>
      <c r="M22" s="131">
        <v>0</v>
      </c>
      <c r="N22" s="131">
        <v>0</v>
      </c>
      <c r="O22" s="131">
        <v>2</v>
      </c>
      <c r="P22" s="131">
        <v>2</v>
      </c>
      <c r="Q22" s="131">
        <v>0</v>
      </c>
    </row>
    <row r="23" spans="2:17" s="120" customFormat="1" ht="21" customHeight="1">
      <c r="B23" s="215" t="s">
        <v>65</v>
      </c>
      <c r="C23" s="132">
        <f>D23+E23</f>
        <v>100.00000000000001</v>
      </c>
      <c r="D23" s="115">
        <f>D6/C6%</f>
        <v>78.1045751633987</v>
      </c>
      <c r="E23" s="115">
        <f>E6/C6%</f>
        <v>21.89542483660131</v>
      </c>
      <c r="F23" s="115">
        <f>F6/C6%</f>
        <v>27.83719548425431</v>
      </c>
      <c r="G23" s="115">
        <f>G6/C6%</f>
        <v>23.648247177658945</v>
      </c>
      <c r="H23" s="115">
        <f>H6/C6%</f>
        <v>4.188948306595366</v>
      </c>
      <c r="I23" s="115">
        <f>I6/C6%</f>
        <v>58.85323826500298</v>
      </c>
      <c r="J23" s="115">
        <f>J6/C6%</f>
        <v>44.38502673796792</v>
      </c>
      <c r="K23" s="115">
        <f>K6/C6%</f>
        <v>14.468211527035058</v>
      </c>
      <c r="L23" s="115">
        <f>L6/C6%</f>
        <v>0</v>
      </c>
      <c r="M23" s="115">
        <f>M6/C6%</f>
        <v>0</v>
      </c>
      <c r="N23" s="115">
        <f>N6/C6%</f>
        <v>0</v>
      </c>
      <c r="O23" s="133">
        <f>O6/C6%</f>
        <v>13.309566250742723</v>
      </c>
      <c r="P23" s="133">
        <f>P6/C6%</f>
        <v>10.071301247771837</v>
      </c>
      <c r="Q23" s="133">
        <f>Q6/C6%</f>
        <v>3.2382650029708855</v>
      </c>
    </row>
    <row r="24" ht="6.75" customHeight="1"/>
    <row r="25" spans="2:14" ht="15.75" customHeight="1">
      <c r="B25" s="211" t="s">
        <v>62</v>
      </c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2:5" ht="15.75" customHeight="1">
      <c r="B26" s="245" t="s">
        <v>63</v>
      </c>
      <c r="C26" s="245"/>
      <c r="D26" s="245"/>
      <c r="E26" s="245"/>
    </row>
    <row r="27" spans="2:5" ht="15.75" customHeight="1">
      <c r="B27" s="214" t="s">
        <v>64</v>
      </c>
      <c r="C27"/>
      <c r="D27"/>
      <c r="E27"/>
    </row>
  </sheetData>
  <sheetProtection/>
  <mergeCells count="8">
    <mergeCell ref="B26:E26"/>
    <mergeCell ref="B3:B5"/>
    <mergeCell ref="O4:Q4"/>
    <mergeCell ref="C4:E4"/>
    <mergeCell ref="F4:H4"/>
    <mergeCell ref="I4:K4"/>
    <mergeCell ref="L4:N4"/>
    <mergeCell ref="C3:Q3"/>
  </mergeCells>
  <printOptions/>
  <pageMargins left="0" right="0" top="0.2362204724409449" bottom="0.4330708661417323" header="0.31496062992125984" footer="0.31496062992125984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9"/>
  <sheetViews>
    <sheetView zoomScaleSheetLayoutView="100" zoomScalePageLayoutView="0" workbookViewId="0" topLeftCell="A1">
      <selection activeCell="F28" sqref="F28"/>
    </sheetView>
  </sheetViews>
  <sheetFormatPr defaultColWidth="8.8515625" defaultRowHeight="12.75"/>
  <cols>
    <col min="1" max="1" width="1.7109375" style="27" customWidth="1"/>
    <col min="2" max="2" width="29.57421875" style="27" customWidth="1"/>
    <col min="3" max="5" width="15.7109375" style="27" customWidth="1"/>
    <col min="6" max="6" width="21.28125" style="27" customWidth="1"/>
    <col min="7" max="16384" width="8.8515625" style="27" customWidth="1"/>
  </cols>
  <sheetData>
    <row r="1" spans="2:6" ht="18.75" customHeight="1">
      <c r="B1" s="15" t="s">
        <v>104</v>
      </c>
      <c r="C1" s="16"/>
      <c r="D1" s="16"/>
      <c r="E1" s="16"/>
      <c r="F1" s="16"/>
    </row>
    <row r="2" spans="2:6" ht="6.75" customHeight="1">
      <c r="B2" s="86"/>
      <c r="C2" s="86"/>
      <c r="D2" s="86"/>
      <c r="E2" s="86"/>
      <c r="F2" s="86"/>
    </row>
    <row r="3" spans="2:6" ht="19.5" customHeight="1">
      <c r="B3" s="17" t="s">
        <v>16</v>
      </c>
      <c r="C3" s="249" t="s">
        <v>74</v>
      </c>
      <c r="D3" s="250"/>
      <c r="E3" s="253" t="s">
        <v>53</v>
      </c>
      <c r="F3" s="253" t="s">
        <v>75</v>
      </c>
    </row>
    <row r="4" spans="2:6" ht="19.5" customHeight="1">
      <c r="B4" s="18" t="s">
        <v>17</v>
      </c>
      <c r="C4" s="194" t="s">
        <v>51</v>
      </c>
      <c r="D4" s="193" t="s">
        <v>52</v>
      </c>
      <c r="E4" s="254"/>
      <c r="F4" s="254"/>
    </row>
    <row r="5" spans="2:6" ht="18" customHeight="1">
      <c r="B5" s="46" t="s">
        <v>18</v>
      </c>
      <c r="C5" s="109">
        <f>SUM(C6:C11)</f>
        <v>329</v>
      </c>
      <c r="D5" s="102">
        <f>SUM(D6:D11)</f>
        <v>155</v>
      </c>
      <c r="E5" s="102">
        <f>C5+D5</f>
        <v>484</v>
      </c>
      <c r="F5" s="110">
        <f>ROUND(E5/E32%,2)</f>
        <v>34.95</v>
      </c>
    </row>
    <row r="6" spans="2:7" ht="15" customHeight="1">
      <c r="B6" s="13" t="s">
        <v>76</v>
      </c>
      <c r="C6" s="72">
        <v>91</v>
      </c>
      <c r="D6" s="51">
        <v>3</v>
      </c>
      <c r="E6" s="51">
        <f aca="true" t="shared" si="0" ref="E6:E11">C6+D6</f>
        <v>94</v>
      </c>
      <c r="F6" s="84">
        <f>E6/E32*100</f>
        <v>6.787003610108304</v>
      </c>
      <c r="G6" s="81"/>
    </row>
    <row r="7" spans="2:7" ht="15" customHeight="1">
      <c r="B7" s="13" t="s">
        <v>77</v>
      </c>
      <c r="C7" s="72">
        <v>17</v>
      </c>
      <c r="D7" s="51">
        <v>44</v>
      </c>
      <c r="E7" s="51">
        <f t="shared" si="0"/>
        <v>61</v>
      </c>
      <c r="F7" s="84">
        <f>E7/E32*100</f>
        <v>4.404332129963899</v>
      </c>
      <c r="G7" s="81"/>
    </row>
    <row r="8" spans="2:7" ht="15" customHeight="1">
      <c r="B8" s="13" t="s">
        <v>78</v>
      </c>
      <c r="C8" s="72">
        <v>1</v>
      </c>
      <c r="D8" s="51">
        <v>0</v>
      </c>
      <c r="E8" s="51">
        <f t="shared" si="0"/>
        <v>1</v>
      </c>
      <c r="F8" s="84">
        <f>E8/$E$32*100</f>
        <v>0.07220216606498195</v>
      </c>
      <c r="G8" s="81"/>
    </row>
    <row r="9" spans="2:7" ht="15" customHeight="1">
      <c r="B9" s="13" t="s">
        <v>79</v>
      </c>
      <c r="C9" s="72">
        <v>50</v>
      </c>
      <c r="D9" s="51">
        <v>75</v>
      </c>
      <c r="E9" s="51">
        <f t="shared" si="0"/>
        <v>125</v>
      </c>
      <c r="F9" s="84">
        <f>E9/$E$32*100</f>
        <v>9.025270758122744</v>
      </c>
      <c r="G9" s="81"/>
    </row>
    <row r="10" spans="2:7" ht="15" customHeight="1">
      <c r="B10" s="13" t="s">
        <v>80</v>
      </c>
      <c r="C10" s="72">
        <v>110</v>
      </c>
      <c r="D10" s="51">
        <v>27</v>
      </c>
      <c r="E10" s="51">
        <f t="shared" si="0"/>
        <v>137</v>
      </c>
      <c r="F10" s="84">
        <f>E10/$E$32*100</f>
        <v>9.891696750902527</v>
      </c>
      <c r="G10" s="81"/>
    </row>
    <row r="11" spans="2:7" ht="15" customHeight="1">
      <c r="B11" s="13" t="s">
        <v>81</v>
      </c>
      <c r="C11" s="72">
        <v>60</v>
      </c>
      <c r="D11" s="51">
        <v>6</v>
      </c>
      <c r="E11" s="51">
        <f t="shared" si="0"/>
        <v>66</v>
      </c>
      <c r="F11" s="84">
        <f>E11/E32*100</f>
        <v>4.765342960288808</v>
      </c>
      <c r="G11" s="81"/>
    </row>
    <row r="12" spans="2:7" ht="15">
      <c r="B12" s="20"/>
      <c r="C12" s="72"/>
      <c r="D12" s="51"/>
      <c r="E12" s="51"/>
      <c r="F12" s="111"/>
      <c r="G12" s="81"/>
    </row>
    <row r="13" spans="2:7" ht="18" customHeight="1">
      <c r="B13" s="47" t="s">
        <v>82</v>
      </c>
      <c r="C13" s="40">
        <f>SUM(C14:C18)</f>
        <v>14</v>
      </c>
      <c r="D13" s="38">
        <f>SUM(D14:D18)</f>
        <v>1</v>
      </c>
      <c r="E13" s="38">
        <f>SUM(C13+D13)</f>
        <v>15</v>
      </c>
      <c r="F13" s="112">
        <f>E13/E32%</f>
        <v>1.0830324909747293</v>
      </c>
      <c r="G13" s="81"/>
    </row>
    <row r="14" spans="2:7" ht="15" customHeight="1">
      <c r="B14" s="20" t="s">
        <v>83</v>
      </c>
      <c r="C14" s="72">
        <v>6</v>
      </c>
      <c r="D14" s="51">
        <v>0</v>
      </c>
      <c r="E14" s="51">
        <f>C14+D14</f>
        <v>6</v>
      </c>
      <c r="F14" s="84">
        <f>E14/$E$32*100</f>
        <v>0.4332129963898917</v>
      </c>
      <c r="G14" s="81"/>
    </row>
    <row r="15" spans="2:7" ht="15" customHeight="1">
      <c r="B15" s="20" t="s">
        <v>19</v>
      </c>
      <c r="C15" s="72">
        <v>0</v>
      </c>
      <c r="D15" s="51">
        <v>0</v>
      </c>
      <c r="E15" s="51">
        <f>C15+D15</f>
        <v>0</v>
      </c>
      <c r="F15" s="84">
        <f>E15/$E$32*100</f>
        <v>0</v>
      </c>
      <c r="G15" s="81"/>
    </row>
    <row r="16" spans="2:7" ht="15" customHeight="1">
      <c r="B16" s="20" t="s">
        <v>20</v>
      </c>
      <c r="C16" s="72">
        <v>2</v>
      </c>
      <c r="D16" s="51">
        <v>0</v>
      </c>
      <c r="E16" s="51">
        <f>C16+D16</f>
        <v>2</v>
      </c>
      <c r="F16" s="84">
        <f>E16/$E$32*100</f>
        <v>0.1444043321299639</v>
      </c>
      <c r="G16" s="81"/>
    </row>
    <row r="17" spans="2:7" ht="15" customHeight="1">
      <c r="B17" s="20" t="s">
        <v>84</v>
      </c>
      <c r="C17" s="72">
        <v>1</v>
      </c>
      <c r="D17" s="51">
        <v>0</v>
      </c>
      <c r="E17" s="51">
        <f>C17+D17</f>
        <v>1</v>
      </c>
      <c r="F17" s="84">
        <f>E17/$E$32*100</f>
        <v>0.07220216606498195</v>
      </c>
      <c r="G17" s="81"/>
    </row>
    <row r="18" spans="2:7" ht="15" customHeight="1">
      <c r="B18" s="20" t="s">
        <v>85</v>
      </c>
      <c r="C18" s="72">
        <v>5</v>
      </c>
      <c r="D18" s="51">
        <v>1</v>
      </c>
      <c r="E18" s="51">
        <f>C18+D18</f>
        <v>6</v>
      </c>
      <c r="F18" s="84">
        <f>E18/$E$32*100</f>
        <v>0.4332129963898917</v>
      </c>
      <c r="G18" s="81"/>
    </row>
    <row r="19" spans="2:7" ht="15">
      <c r="B19" s="20"/>
      <c r="C19" s="72"/>
      <c r="D19" s="51"/>
      <c r="E19" s="51"/>
      <c r="F19" s="85"/>
      <c r="G19" s="81"/>
    </row>
    <row r="20" spans="2:7" ht="18" customHeight="1">
      <c r="B20" s="47" t="s">
        <v>86</v>
      </c>
      <c r="C20" s="40">
        <f>SUM(C21+C22)</f>
        <v>23</v>
      </c>
      <c r="D20" s="38">
        <f>SUM(D21:D22)</f>
        <v>6</v>
      </c>
      <c r="E20" s="38">
        <f>SUM(E21:E22)</f>
        <v>29</v>
      </c>
      <c r="F20" s="112">
        <f>E20/E32%</f>
        <v>2.0938628158844765</v>
      </c>
      <c r="G20" s="81"/>
    </row>
    <row r="21" spans="2:7" ht="15" customHeight="1">
      <c r="B21" s="20" t="s">
        <v>87</v>
      </c>
      <c r="C21" s="72">
        <v>23</v>
      </c>
      <c r="D21" s="51">
        <v>6</v>
      </c>
      <c r="E21" s="51">
        <f>SUM(C21:D21)</f>
        <v>29</v>
      </c>
      <c r="F21" s="84">
        <f>E21/$E$32*100</f>
        <v>2.0938628158844765</v>
      </c>
      <c r="G21" s="81"/>
    </row>
    <row r="22" spans="2:7" ht="15" customHeight="1">
      <c r="B22" s="20" t="s">
        <v>88</v>
      </c>
      <c r="C22" s="72">
        <v>0</v>
      </c>
      <c r="D22" s="51">
        <v>0</v>
      </c>
      <c r="E22" s="51">
        <f>SUM(C22:D22)</f>
        <v>0</v>
      </c>
      <c r="F22" s="84">
        <f>E22/$E$32*100</f>
        <v>0</v>
      </c>
      <c r="G22" s="81"/>
    </row>
    <row r="23" spans="2:7" ht="15">
      <c r="B23" s="20"/>
      <c r="C23" s="72"/>
      <c r="D23" s="51"/>
      <c r="E23" s="51"/>
      <c r="F23" s="85"/>
      <c r="G23" s="81"/>
    </row>
    <row r="24" spans="2:6" ht="18" customHeight="1">
      <c r="B24" s="47" t="s">
        <v>21</v>
      </c>
      <c r="C24" s="40">
        <f>SUM(C25:C28)</f>
        <v>208</v>
      </c>
      <c r="D24" s="38">
        <f>SUM(D25:D28)</f>
        <v>640</v>
      </c>
      <c r="E24" s="38">
        <f>SUM(C24:D24)</f>
        <v>848</v>
      </c>
      <c r="F24" s="112">
        <f>E24/E32%</f>
        <v>61.227436823104696</v>
      </c>
    </row>
    <row r="25" spans="2:6" ht="15" customHeight="1">
      <c r="B25" s="20" t="s">
        <v>89</v>
      </c>
      <c r="C25" s="72">
        <v>21</v>
      </c>
      <c r="D25" s="51">
        <v>0</v>
      </c>
      <c r="E25" s="51">
        <f>SUM(C25:D25)</f>
        <v>21</v>
      </c>
      <c r="F25" s="84">
        <f>E25/$E$32*100</f>
        <v>1.516245487364621</v>
      </c>
    </row>
    <row r="26" spans="2:6" ht="15" customHeight="1">
      <c r="B26" s="20" t="s">
        <v>90</v>
      </c>
      <c r="C26" s="72">
        <v>186</v>
      </c>
      <c r="D26" s="51">
        <v>134</v>
      </c>
      <c r="E26" s="51">
        <f>SUM(C26:D26)</f>
        <v>320</v>
      </c>
      <c r="F26" s="84">
        <f>E26/$E$32*100</f>
        <v>23.104693140794225</v>
      </c>
    </row>
    <row r="27" spans="2:6" ht="15" customHeight="1">
      <c r="B27" s="20" t="s">
        <v>38</v>
      </c>
      <c r="C27" s="72">
        <v>0</v>
      </c>
      <c r="D27" s="51">
        <v>0</v>
      </c>
      <c r="E27" s="51">
        <f>SUM(C27:D27)</f>
        <v>0</v>
      </c>
      <c r="F27" s="84">
        <f>E27/$E$32*100</f>
        <v>0</v>
      </c>
    </row>
    <row r="28" spans="2:6" ht="15" customHeight="1">
      <c r="B28" s="20" t="s">
        <v>91</v>
      </c>
      <c r="C28" s="72">
        <v>1</v>
      </c>
      <c r="D28" s="51">
        <v>506</v>
      </c>
      <c r="E28" s="51">
        <f>SUM(C28:D28)</f>
        <v>507</v>
      </c>
      <c r="F28" s="84">
        <f>E28/$E$32*100</f>
        <v>36.60649819494585</v>
      </c>
    </row>
    <row r="29" spans="2:6" ht="15">
      <c r="B29" s="20"/>
      <c r="C29" s="72"/>
      <c r="D29" s="51"/>
      <c r="E29" s="51"/>
      <c r="F29" s="89"/>
    </row>
    <row r="30" spans="2:6" ht="18" customHeight="1">
      <c r="B30" s="47" t="s">
        <v>92</v>
      </c>
      <c r="C30" s="40">
        <v>3</v>
      </c>
      <c r="D30" s="38">
        <v>6</v>
      </c>
      <c r="E30" s="38">
        <f>SUM(C30:D30)</f>
        <v>9</v>
      </c>
      <c r="F30" s="112">
        <f>E30/E32%</f>
        <v>0.6498194945848376</v>
      </c>
    </row>
    <row r="31" spans="2:6" ht="15">
      <c r="B31" s="19"/>
      <c r="C31" s="74"/>
      <c r="D31" s="76"/>
      <c r="E31" s="76"/>
      <c r="F31" s="113"/>
    </row>
    <row r="32" spans="2:6" ht="18" customHeight="1">
      <c r="B32" s="31" t="s">
        <v>93</v>
      </c>
      <c r="C32" s="67">
        <f>C5+C13+C20+C24+C30</f>
        <v>577</v>
      </c>
      <c r="D32" s="68">
        <f>D5+D13+D20+D24+D30</f>
        <v>808</v>
      </c>
      <c r="E32" s="68">
        <f>SUM(E5+E13+E20+E24+E30)</f>
        <v>1385</v>
      </c>
      <c r="F32" s="255">
        <f>E32/E32</f>
        <v>1</v>
      </c>
    </row>
    <row r="33" spans="2:6" ht="18" customHeight="1">
      <c r="B33" s="32" t="s">
        <v>94</v>
      </c>
      <c r="C33" s="114">
        <f>C32/E32%</f>
        <v>41.66064981949459</v>
      </c>
      <c r="D33" s="115">
        <f>D32/E32%</f>
        <v>58.33935018050542</v>
      </c>
      <c r="E33" s="116">
        <f>E32/E32</f>
        <v>1</v>
      </c>
      <c r="F33" s="256"/>
    </row>
    <row r="34" ht="6.75" customHeight="1"/>
    <row r="35" spans="2:7" ht="15" customHeight="1">
      <c r="B35" s="211" t="s">
        <v>95</v>
      </c>
      <c r="C35" s="4"/>
      <c r="D35" s="5"/>
      <c r="E35" s="5"/>
      <c r="F35" s="22"/>
      <c r="G35" s="22"/>
    </row>
    <row r="36" spans="2:7" ht="15" customHeight="1">
      <c r="B36" s="231" t="s">
        <v>96</v>
      </c>
      <c r="C36" s="231"/>
      <c r="D36" s="231"/>
      <c r="E36" s="220"/>
      <c r="F36" s="22"/>
      <c r="G36" s="22"/>
    </row>
    <row r="37" spans="2:6" ht="15" customHeight="1">
      <c r="B37" s="245" t="s">
        <v>63</v>
      </c>
      <c r="C37" s="245"/>
      <c r="D37" s="245"/>
      <c r="E37" s="245"/>
      <c r="F37" s="22"/>
    </row>
    <row r="38" spans="2:6" ht="15" customHeight="1">
      <c r="B38" s="214" t="s">
        <v>64</v>
      </c>
      <c r="C38" s="221"/>
      <c r="D38" s="221"/>
      <c r="E38" s="221"/>
      <c r="F38" s="22"/>
    </row>
    <row r="39" spans="2:6" ht="15">
      <c r="B39" s="22"/>
      <c r="C39" s="22"/>
      <c r="D39" s="22"/>
      <c r="E39" s="22"/>
      <c r="F39" s="22"/>
    </row>
    <row r="40" spans="2:6" ht="15" customHeight="1">
      <c r="B40" s="55" t="s">
        <v>102</v>
      </c>
      <c r="C40" s="22"/>
      <c r="D40" s="22"/>
      <c r="E40" s="22"/>
      <c r="F40" s="22"/>
    </row>
    <row r="41" spans="2:6" ht="15" customHeight="1">
      <c r="B41" s="55" t="s">
        <v>97</v>
      </c>
      <c r="C41" s="22"/>
      <c r="D41" s="22"/>
      <c r="E41" s="22"/>
      <c r="F41" s="22"/>
    </row>
    <row r="42" spans="2:6" ht="15">
      <c r="B42" s="222" t="s">
        <v>22</v>
      </c>
      <c r="C42" s="221"/>
      <c r="D42" s="22"/>
      <c r="E42" s="22"/>
      <c r="F42" s="22"/>
    </row>
    <row r="43" spans="2:6" ht="15" customHeight="1">
      <c r="B43" s="55" t="s">
        <v>98</v>
      </c>
      <c r="C43" s="22"/>
      <c r="D43" s="22"/>
      <c r="E43" s="22"/>
      <c r="F43" s="22"/>
    </row>
    <row r="44" spans="2:6" ht="15">
      <c r="B44" s="55"/>
      <c r="C44" s="22"/>
      <c r="D44" s="22"/>
      <c r="E44" s="22"/>
      <c r="F44" s="22"/>
    </row>
    <row r="45" spans="2:6" ht="15" customHeight="1">
      <c r="B45" s="55" t="s">
        <v>99</v>
      </c>
      <c r="C45" s="22"/>
      <c r="D45" s="22"/>
      <c r="E45" s="22"/>
      <c r="F45" s="22"/>
    </row>
    <row r="46" spans="2:6" ht="15">
      <c r="B46" s="222"/>
      <c r="C46" s="221"/>
      <c r="D46" s="22"/>
      <c r="E46" s="22"/>
      <c r="F46" s="22"/>
    </row>
    <row r="47" spans="2:6" ht="15" customHeight="1">
      <c r="B47" s="55" t="s">
        <v>100</v>
      </c>
      <c r="C47" s="22"/>
      <c r="D47" s="22"/>
      <c r="E47" s="22"/>
      <c r="F47" s="22"/>
    </row>
    <row r="48" spans="2:6" ht="15">
      <c r="B48" s="222"/>
      <c r="C48" s="221"/>
      <c r="D48" s="22"/>
      <c r="E48" s="22"/>
      <c r="F48" s="22"/>
    </row>
    <row r="49" spans="2:6" ht="15" customHeight="1">
      <c r="B49" s="55" t="s">
        <v>101</v>
      </c>
      <c r="C49" s="22"/>
      <c r="D49" s="22"/>
      <c r="E49" s="22"/>
      <c r="F49" s="22"/>
    </row>
    <row r="58" ht="11.25" customHeight="1"/>
    <row r="59" ht="1.5" customHeight="1" hidden="1"/>
  </sheetData>
  <sheetProtection/>
  <mergeCells count="6">
    <mergeCell ref="B37:E37"/>
    <mergeCell ref="F3:F4"/>
    <mergeCell ref="F32:F33"/>
    <mergeCell ref="C3:D3"/>
    <mergeCell ref="E3:E4"/>
    <mergeCell ref="B36:D36"/>
  </mergeCells>
  <printOptions horizontalCentered="1"/>
  <pageMargins left="0.25" right="0.25" top="0.52" bottom="0.69" header="0.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5"/>
  <sheetViews>
    <sheetView zoomScaleSheetLayoutView="100" zoomScalePageLayoutView="0" workbookViewId="0" topLeftCell="A1">
      <selection activeCell="C22" sqref="C22"/>
    </sheetView>
  </sheetViews>
  <sheetFormatPr defaultColWidth="8.8515625" defaultRowHeight="12.75"/>
  <cols>
    <col min="1" max="1" width="0.71875" style="27" customWidth="1"/>
    <col min="2" max="2" width="29.7109375" style="27" customWidth="1"/>
    <col min="3" max="10" width="14.140625" style="27" customWidth="1"/>
    <col min="11" max="16384" width="8.8515625" style="27" customWidth="1"/>
  </cols>
  <sheetData>
    <row r="1" spans="2:10" ht="18" customHeight="1">
      <c r="B1" s="223" t="s">
        <v>105</v>
      </c>
      <c r="C1" s="23"/>
      <c r="D1" s="23"/>
      <c r="E1" s="23"/>
      <c r="F1" s="23"/>
      <c r="G1" s="23"/>
      <c r="H1" s="23"/>
      <c r="I1" s="23"/>
      <c r="J1" s="23"/>
    </row>
    <row r="2" spans="2:10" ht="4.5" customHeight="1">
      <c r="B2" s="28"/>
      <c r="C2" s="28"/>
      <c r="D2" s="99"/>
      <c r="E2" s="28"/>
      <c r="F2" s="28"/>
      <c r="G2" s="28"/>
      <c r="H2" s="28"/>
      <c r="I2" s="28"/>
      <c r="J2" s="28"/>
    </row>
    <row r="3" spans="2:11" ht="18" customHeight="1">
      <c r="B3" s="259" t="s">
        <v>106</v>
      </c>
      <c r="C3" s="249" t="s">
        <v>107</v>
      </c>
      <c r="D3" s="250"/>
      <c r="E3" s="250"/>
      <c r="F3" s="250"/>
      <c r="G3" s="250"/>
      <c r="H3" s="250"/>
      <c r="I3" s="250"/>
      <c r="J3" s="250"/>
      <c r="K3" s="86"/>
    </row>
    <row r="4" spans="2:10" ht="18" customHeight="1">
      <c r="B4" s="260"/>
      <c r="C4" s="263" t="s">
        <v>53</v>
      </c>
      <c r="D4" s="260" t="s">
        <v>75</v>
      </c>
      <c r="E4" s="224" t="s">
        <v>108</v>
      </c>
      <c r="F4" s="224" t="s">
        <v>109</v>
      </c>
      <c r="G4" s="224" t="s">
        <v>110</v>
      </c>
      <c r="H4" s="253" t="s">
        <v>111</v>
      </c>
      <c r="I4" s="259" t="s">
        <v>70</v>
      </c>
      <c r="J4" s="262" t="s">
        <v>112</v>
      </c>
    </row>
    <row r="5" spans="2:10" ht="14.25" customHeight="1">
      <c r="B5" s="261"/>
      <c r="C5" s="264"/>
      <c r="D5" s="265"/>
      <c r="E5" s="48" t="s">
        <v>113</v>
      </c>
      <c r="F5" s="48" t="s">
        <v>114</v>
      </c>
      <c r="G5" s="48" t="s">
        <v>115</v>
      </c>
      <c r="H5" s="254"/>
      <c r="I5" s="261"/>
      <c r="J5" s="254"/>
    </row>
    <row r="6" spans="2:10" ht="16.5" customHeight="1">
      <c r="B6" s="49" t="s">
        <v>116</v>
      </c>
      <c r="C6" s="100">
        <f>SUM(C7:C12)</f>
        <v>484</v>
      </c>
      <c r="D6" s="101">
        <f aca="true" t="shared" si="0" ref="D6:D26">C6/$C$28%</f>
        <v>34.94584837545126</v>
      </c>
      <c r="E6" s="102">
        <f aca="true" t="shared" si="1" ref="E6:J6">SUM(E7:E12)</f>
        <v>0</v>
      </c>
      <c r="F6" s="102">
        <f t="shared" si="1"/>
        <v>0</v>
      </c>
      <c r="G6" s="102">
        <f t="shared" si="1"/>
        <v>0</v>
      </c>
      <c r="H6" s="102">
        <f t="shared" si="1"/>
        <v>0</v>
      </c>
      <c r="I6" s="102">
        <f t="shared" si="1"/>
        <v>0</v>
      </c>
      <c r="J6" s="102">
        <f t="shared" si="1"/>
        <v>484</v>
      </c>
    </row>
    <row r="7" spans="2:10" ht="16.5" customHeight="1">
      <c r="B7" s="13" t="s">
        <v>76</v>
      </c>
      <c r="C7" s="72">
        <f aca="true" t="shared" si="2" ref="C7:C12">SUM(E7:J7)</f>
        <v>94</v>
      </c>
      <c r="D7" s="103">
        <f t="shared" si="0"/>
        <v>6.787003610108304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94</v>
      </c>
    </row>
    <row r="8" spans="2:10" ht="16.5" customHeight="1">
      <c r="B8" s="13" t="s">
        <v>77</v>
      </c>
      <c r="C8" s="72">
        <f t="shared" si="2"/>
        <v>61</v>
      </c>
      <c r="D8" s="103">
        <f t="shared" si="0"/>
        <v>4.404332129963899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61</v>
      </c>
    </row>
    <row r="9" spans="2:10" ht="16.5" customHeight="1">
      <c r="B9" s="13" t="s">
        <v>78</v>
      </c>
      <c r="C9" s="72">
        <f t="shared" si="2"/>
        <v>1</v>
      </c>
      <c r="D9" s="103">
        <f t="shared" si="0"/>
        <v>0.07220216606498195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1</v>
      </c>
    </row>
    <row r="10" spans="2:10" ht="16.5" customHeight="1">
      <c r="B10" s="13" t="s">
        <v>79</v>
      </c>
      <c r="C10" s="72">
        <f t="shared" si="2"/>
        <v>125</v>
      </c>
      <c r="D10" s="103">
        <f t="shared" si="0"/>
        <v>9.025270758122744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125</v>
      </c>
    </row>
    <row r="11" spans="2:10" ht="16.5" customHeight="1">
      <c r="B11" s="13" t="s">
        <v>80</v>
      </c>
      <c r="C11" s="72">
        <f t="shared" si="2"/>
        <v>137</v>
      </c>
      <c r="D11" s="103">
        <f t="shared" si="0"/>
        <v>9.891696750902527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137</v>
      </c>
    </row>
    <row r="12" spans="2:10" ht="16.5" customHeight="1">
      <c r="B12" s="13" t="s">
        <v>81</v>
      </c>
      <c r="C12" s="72">
        <f t="shared" si="2"/>
        <v>66</v>
      </c>
      <c r="D12" s="103">
        <f t="shared" si="0"/>
        <v>4.765342960288809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66</v>
      </c>
    </row>
    <row r="13" spans="2:10" ht="16.5" customHeight="1">
      <c r="B13" s="49" t="s">
        <v>82</v>
      </c>
      <c r="C13" s="40">
        <f>SUM(C14:C18)</f>
        <v>15</v>
      </c>
      <c r="D13" s="104">
        <f t="shared" si="0"/>
        <v>1.0830324909747293</v>
      </c>
      <c r="E13" s="38">
        <f aca="true" t="shared" si="3" ref="E13:J13">SUM(E14:E18)</f>
        <v>0</v>
      </c>
      <c r="F13" s="38">
        <f t="shared" si="3"/>
        <v>0</v>
      </c>
      <c r="G13" s="38">
        <f t="shared" si="3"/>
        <v>0</v>
      </c>
      <c r="H13" s="38">
        <f t="shared" si="3"/>
        <v>0</v>
      </c>
      <c r="I13" s="38">
        <f t="shared" si="3"/>
        <v>0</v>
      </c>
      <c r="J13" s="38">
        <f t="shared" si="3"/>
        <v>15</v>
      </c>
    </row>
    <row r="14" spans="2:10" ht="16.5" customHeight="1">
      <c r="B14" s="13" t="s">
        <v>83</v>
      </c>
      <c r="C14" s="72">
        <f>SUM(E14:J14)</f>
        <v>6</v>
      </c>
      <c r="D14" s="104">
        <f t="shared" si="0"/>
        <v>0.4332129963898917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6</v>
      </c>
    </row>
    <row r="15" spans="2:10" ht="16.5" customHeight="1">
      <c r="B15" s="13" t="s">
        <v>19</v>
      </c>
      <c r="C15" s="72">
        <f>SUM(E15:J15)</f>
        <v>0</v>
      </c>
      <c r="D15" s="104">
        <f t="shared" si="0"/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</row>
    <row r="16" spans="2:10" ht="16.5" customHeight="1">
      <c r="B16" s="13" t="s">
        <v>20</v>
      </c>
      <c r="C16" s="72">
        <f>SUM(E16:J16)</f>
        <v>2</v>
      </c>
      <c r="D16" s="104">
        <f t="shared" si="0"/>
        <v>0.1444043321299639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2</v>
      </c>
    </row>
    <row r="17" spans="2:10" ht="16.5" customHeight="1">
      <c r="B17" s="13" t="s">
        <v>84</v>
      </c>
      <c r="C17" s="72">
        <f>SUM(E17:J17)</f>
        <v>1</v>
      </c>
      <c r="D17" s="104">
        <f t="shared" si="0"/>
        <v>0.07220216606498195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1</v>
      </c>
    </row>
    <row r="18" spans="2:10" ht="16.5" customHeight="1">
      <c r="B18" s="13" t="s">
        <v>85</v>
      </c>
      <c r="C18" s="72">
        <f>SUM(E18:J18)</f>
        <v>6</v>
      </c>
      <c r="D18" s="104">
        <f t="shared" si="0"/>
        <v>0.4332129963898917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6</v>
      </c>
    </row>
    <row r="19" spans="2:10" ht="16.5" customHeight="1">
      <c r="B19" s="49" t="s">
        <v>86</v>
      </c>
      <c r="C19" s="40">
        <f>SUM(C20:C21)</f>
        <v>29</v>
      </c>
      <c r="D19" s="104">
        <f t="shared" si="0"/>
        <v>2.0938628158844765</v>
      </c>
      <c r="E19" s="38">
        <f aca="true" t="shared" si="4" ref="E19:J19">SUM(E20:E21)</f>
        <v>0</v>
      </c>
      <c r="F19" s="38">
        <f t="shared" si="4"/>
        <v>0</v>
      </c>
      <c r="G19" s="38">
        <f t="shared" si="4"/>
        <v>0</v>
      </c>
      <c r="H19" s="38">
        <f t="shared" si="4"/>
        <v>0</v>
      </c>
      <c r="I19" s="38">
        <f t="shared" si="4"/>
        <v>0</v>
      </c>
      <c r="J19" s="38">
        <f t="shared" si="4"/>
        <v>29</v>
      </c>
    </row>
    <row r="20" spans="2:10" ht="16.5" customHeight="1">
      <c r="B20" s="13" t="s">
        <v>87</v>
      </c>
      <c r="C20" s="72">
        <f>SUM(E20:J20)</f>
        <v>29</v>
      </c>
      <c r="D20" s="104">
        <f t="shared" si="0"/>
        <v>2.0938628158844765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29</v>
      </c>
    </row>
    <row r="21" spans="2:10" ht="16.5" customHeight="1">
      <c r="B21" s="13" t="s">
        <v>88</v>
      </c>
      <c r="C21" s="72">
        <f>SUM(E21:J21)</f>
        <v>0</v>
      </c>
      <c r="D21" s="104">
        <f t="shared" si="0"/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</row>
    <row r="22" spans="2:10" ht="16.5" customHeight="1">
      <c r="B22" s="49" t="s">
        <v>21</v>
      </c>
      <c r="C22" s="40">
        <f>SUM(C23:C26)</f>
        <v>848</v>
      </c>
      <c r="D22" s="104">
        <f>C22/$C$28%</f>
        <v>61.227436823104696</v>
      </c>
      <c r="E22" s="38">
        <f aca="true" t="shared" si="5" ref="E22:J22">SUM(E23:E26)</f>
        <v>0</v>
      </c>
      <c r="F22" s="38">
        <f t="shared" si="5"/>
        <v>0</v>
      </c>
      <c r="G22" s="38">
        <f t="shared" si="5"/>
        <v>0</v>
      </c>
      <c r="H22" s="38">
        <v>0</v>
      </c>
      <c r="I22" s="38">
        <f t="shared" si="5"/>
        <v>0</v>
      </c>
      <c r="J22" s="38">
        <f t="shared" si="5"/>
        <v>848</v>
      </c>
    </row>
    <row r="23" spans="2:10" ht="16.5" customHeight="1">
      <c r="B23" s="13" t="s">
        <v>89</v>
      </c>
      <c r="C23" s="72">
        <f>SUM(E23:J23)</f>
        <v>21</v>
      </c>
      <c r="D23" s="104">
        <f t="shared" si="0"/>
        <v>1.516245487364621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21</v>
      </c>
    </row>
    <row r="24" spans="2:10" ht="16.5" customHeight="1">
      <c r="B24" s="13" t="s">
        <v>90</v>
      </c>
      <c r="C24" s="72">
        <f>SUM(E24:J24)</f>
        <v>320</v>
      </c>
      <c r="D24" s="104">
        <f t="shared" si="0"/>
        <v>23.104693140794225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320</v>
      </c>
    </row>
    <row r="25" spans="2:10" ht="16.5" customHeight="1">
      <c r="B25" s="13" t="s">
        <v>38</v>
      </c>
      <c r="C25" s="72">
        <f>SUM(E25:J25)</f>
        <v>0</v>
      </c>
      <c r="D25" s="104">
        <f t="shared" si="0"/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</row>
    <row r="26" spans="2:10" ht="16.5" customHeight="1">
      <c r="B26" s="13" t="s">
        <v>91</v>
      </c>
      <c r="C26" s="72">
        <f>SUM(E26:J26)</f>
        <v>507</v>
      </c>
      <c r="D26" s="104">
        <f t="shared" si="0"/>
        <v>36.60649819494585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507</v>
      </c>
    </row>
    <row r="27" spans="2:10" ht="16.5" customHeight="1">
      <c r="B27" s="49" t="s">
        <v>92</v>
      </c>
      <c r="C27" s="40">
        <f>SUM(E27:J27)</f>
        <v>9</v>
      </c>
      <c r="D27" s="104">
        <f>C27/C28%</f>
        <v>0.6498194945848376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9</v>
      </c>
    </row>
    <row r="28" spans="2:10" ht="16.5" customHeight="1">
      <c r="B28" s="50" t="s">
        <v>93</v>
      </c>
      <c r="C28" s="67">
        <f aca="true" t="shared" si="6" ref="C28:J28">C27+C22+C19+C13+C6</f>
        <v>1385</v>
      </c>
      <c r="D28" s="105">
        <f t="shared" si="6"/>
        <v>100</v>
      </c>
      <c r="E28" s="68">
        <f t="shared" si="6"/>
        <v>0</v>
      </c>
      <c r="F28" s="68">
        <f t="shared" si="6"/>
        <v>0</v>
      </c>
      <c r="G28" s="68">
        <f t="shared" si="6"/>
        <v>0</v>
      </c>
      <c r="H28" s="68">
        <f t="shared" si="6"/>
        <v>0</v>
      </c>
      <c r="I28" s="68">
        <f t="shared" si="6"/>
        <v>0</v>
      </c>
      <c r="J28" s="68">
        <f t="shared" si="6"/>
        <v>1385</v>
      </c>
    </row>
    <row r="29" spans="2:10" ht="18" customHeight="1">
      <c r="B29" s="225" t="s">
        <v>117</v>
      </c>
      <c r="C29" s="257">
        <f>SUM(E29:J29)</f>
        <v>100</v>
      </c>
      <c r="D29" s="258"/>
      <c r="E29" s="106">
        <f aca="true" t="shared" si="7" ref="E29:J29">E28/$C$28%</f>
        <v>0</v>
      </c>
      <c r="F29" s="106">
        <f>F28/$C$28%</f>
        <v>0</v>
      </c>
      <c r="G29" s="106">
        <f t="shared" si="7"/>
        <v>0</v>
      </c>
      <c r="H29" s="106">
        <f t="shared" si="7"/>
        <v>0</v>
      </c>
      <c r="I29" s="106">
        <f t="shared" si="7"/>
        <v>0</v>
      </c>
      <c r="J29" s="106">
        <f t="shared" si="7"/>
        <v>100</v>
      </c>
    </row>
    <row r="30" ht="6" customHeight="1">
      <c r="C30" s="22"/>
    </row>
    <row r="31" spans="2:10" ht="16.5" customHeight="1">
      <c r="B31" s="211" t="s">
        <v>118</v>
      </c>
      <c r="C31" s="21"/>
      <c r="D31" s="22"/>
      <c r="E31" s="22"/>
      <c r="F31" s="22"/>
      <c r="G31" s="22"/>
      <c r="H31" s="22"/>
      <c r="I31" s="22"/>
      <c r="J31" s="22"/>
    </row>
    <row r="32" spans="2:9" ht="16.5" customHeight="1">
      <c r="B32" s="54" t="s">
        <v>119</v>
      </c>
      <c r="C32" s="22"/>
      <c r="D32" s="22"/>
      <c r="E32" s="221"/>
      <c r="F32" s="22"/>
      <c r="G32" s="22"/>
      <c r="H32" s="22"/>
      <c r="I32" s="107"/>
    </row>
    <row r="33" spans="2:9" ht="16.5" customHeight="1">
      <c r="B33" s="54" t="s">
        <v>120</v>
      </c>
      <c r="C33" s="22"/>
      <c r="D33" s="22"/>
      <c r="E33" s="226"/>
      <c r="F33" s="22"/>
      <c r="G33" s="22"/>
      <c r="H33" s="22"/>
      <c r="I33" s="22"/>
    </row>
    <row r="34" spans="2:5" ht="16.5" customHeight="1">
      <c r="B34" s="245" t="s">
        <v>121</v>
      </c>
      <c r="C34" s="245"/>
      <c r="D34" s="245"/>
      <c r="E34" s="245"/>
    </row>
    <row r="35" spans="2:7" ht="16.5" customHeight="1">
      <c r="B35" s="214" t="s">
        <v>122</v>
      </c>
      <c r="C35"/>
      <c r="D35"/>
      <c r="E35"/>
      <c r="F35" s="108"/>
      <c r="G35" s="81"/>
    </row>
  </sheetData>
  <sheetProtection/>
  <mergeCells count="9">
    <mergeCell ref="B34:E34"/>
    <mergeCell ref="C29:D29"/>
    <mergeCell ref="B3:B5"/>
    <mergeCell ref="C3:J3"/>
    <mergeCell ref="H4:H5"/>
    <mergeCell ref="I4:I5"/>
    <mergeCell ref="J4:J5"/>
    <mergeCell ref="C4:C5"/>
    <mergeCell ref="D4:D5"/>
  </mergeCells>
  <printOptions/>
  <pageMargins left="0.15748031496062992" right="0.15748031496062992" top="0.14" bottom="0.19" header="0.11" footer="0.15748031496062992"/>
  <pageSetup horizontalDpi="600" verticalDpi="600" orientation="landscape" paperSize="9" scale="99" r:id="rId1"/>
  <ignoredErrors>
    <ignoredError sqref="C13:D13 C19:G19 D6 C21:D21 C20:D20 C28 I19:J19 C22:D22" formula="1"/>
    <ignoredError sqref="F22 G22 I22:J22 H19" formula="1" formulaRange="1"/>
    <ignoredError sqref="E2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J23"/>
  <sheetViews>
    <sheetView zoomScaleSheetLayoutView="110" zoomScalePageLayoutView="0" workbookViewId="0" topLeftCell="A1">
      <selection activeCell="B24" sqref="B24"/>
    </sheetView>
  </sheetViews>
  <sheetFormatPr defaultColWidth="8.8515625" defaultRowHeight="12.75"/>
  <cols>
    <col min="1" max="1" width="1.8515625" style="27" customWidth="1"/>
    <col min="2" max="2" width="19.421875" style="27" customWidth="1"/>
    <col min="3" max="3" width="10.7109375" style="27" customWidth="1"/>
    <col min="4" max="4" width="9.8515625" style="27" customWidth="1"/>
    <col min="5" max="5" width="12.8515625" style="27" customWidth="1"/>
    <col min="6" max="6" width="13.7109375" style="27" customWidth="1"/>
    <col min="7" max="7" width="14.8515625" style="27" customWidth="1"/>
    <col min="8" max="8" width="14.421875" style="27" customWidth="1"/>
    <col min="9" max="16384" width="8.8515625" style="27" customWidth="1"/>
  </cols>
  <sheetData>
    <row r="1" spans="2:8" ht="18.75" customHeight="1">
      <c r="B1" s="227" t="s">
        <v>123</v>
      </c>
      <c r="C1" s="25"/>
      <c r="D1" s="25"/>
      <c r="E1" s="25"/>
      <c r="F1" s="25"/>
      <c r="G1" s="25"/>
      <c r="H1" s="25"/>
    </row>
    <row r="2" spans="2:8" ht="6.75" customHeight="1">
      <c r="B2" s="78"/>
      <c r="C2" s="78"/>
      <c r="D2" s="25"/>
      <c r="E2" s="25"/>
      <c r="F2" s="25"/>
      <c r="G2" s="25"/>
      <c r="H2" s="25"/>
    </row>
    <row r="3" spans="2:8" ht="21" customHeight="1">
      <c r="B3" s="253" t="s">
        <v>124</v>
      </c>
      <c r="C3" s="268" t="s">
        <v>53</v>
      </c>
      <c r="D3" s="269"/>
      <c r="E3" s="249" t="s">
        <v>125</v>
      </c>
      <c r="F3" s="250"/>
      <c r="G3" s="250"/>
      <c r="H3" s="250"/>
    </row>
    <row r="4" spans="2:8" ht="21" customHeight="1">
      <c r="B4" s="262"/>
      <c r="C4" s="263"/>
      <c r="D4" s="270"/>
      <c r="E4" s="273" t="s">
        <v>69</v>
      </c>
      <c r="F4" s="266" t="s">
        <v>126</v>
      </c>
      <c r="G4" s="260" t="s">
        <v>68</v>
      </c>
      <c r="H4" s="266" t="s">
        <v>75</v>
      </c>
    </row>
    <row r="5" spans="2:8" ht="21" customHeight="1">
      <c r="B5" s="254"/>
      <c r="C5" s="271"/>
      <c r="D5" s="272"/>
      <c r="E5" s="274"/>
      <c r="F5" s="267"/>
      <c r="G5" s="261"/>
      <c r="H5" s="267"/>
    </row>
    <row r="6" spans="2:9" ht="21" customHeight="1">
      <c r="B6" s="47" t="s">
        <v>53</v>
      </c>
      <c r="C6" s="67">
        <f>SUM(C8:C15)</f>
        <v>3366</v>
      </c>
      <c r="D6" s="79">
        <v>1</v>
      </c>
      <c r="E6" s="67">
        <f>SUM(E8:E15)</f>
        <v>1981</v>
      </c>
      <c r="F6" s="80">
        <f>E6/C6*100</f>
        <v>58.85323826500297</v>
      </c>
      <c r="G6" s="68">
        <f>SUM(G7:G15)</f>
        <v>1385</v>
      </c>
      <c r="H6" s="80">
        <f>G6/C6*100</f>
        <v>41.14676173499703</v>
      </c>
      <c r="I6" s="81"/>
    </row>
    <row r="7" spans="2:9" ht="18" customHeight="1">
      <c r="B7" s="26" t="s">
        <v>23</v>
      </c>
      <c r="C7" s="82"/>
      <c r="D7" s="83"/>
      <c r="E7" s="82"/>
      <c r="F7" s="83"/>
      <c r="G7" s="83"/>
      <c r="H7" s="83"/>
      <c r="I7" s="81"/>
    </row>
    <row r="8" spans="2:10" ht="18" customHeight="1">
      <c r="B8" s="53" t="s">
        <v>40</v>
      </c>
      <c r="C8" s="34">
        <f aca="true" t="shared" si="0" ref="C8:D12">E8+G8</f>
        <v>110</v>
      </c>
      <c r="D8" s="84">
        <f t="shared" si="0"/>
        <v>3.2679738562091507</v>
      </c>
      <c r="E8" s="72">
        <v>53</v>
      </c>
      <c r="F8" s="85">
        <f>E8/C6%</f>
        <v>1.5745692216280454</v>
      </c>
      <c r="G8" s="51">
        <v>57</v>
      </c>
      <c r="H8" s="85">
        <f>G8/C6%</f>
        <v>1.6934046345811054</v>
      </c>
      <c r="I8" s="81"/>
      <c r="J8" s="86"/>
    </row>
    <row r="9" spans="2:10" ht="18" customHeight="1">
      <c r="B9" s="53" t="s">
        <v>44</v>
      </c>
      <c r="C9" s="34">
        <f t="shared" si="0"/>
        <v>136</v>
      </c>
      <c r="D9" s="84">
        <f t="shared" si="0"/>
        <v>4.040404040404041</v>
      </c>
      <c r="E9" s="72">
        <v>85</v>
      </c>
      <c r="F9" s="85">
        <f>E9/C6%</f>
        <v>2.5252525252525255</v>
      </c>
      <c r="G9" s="51">
        <v>51</v>
      </c>
      <c r="H9" s="85">
        <f>G9/C6%</f>
        <v>1.5151515151515154</v>
      </c>
      <c r="I9" s="81"/>
      <c r="J9" s="86"/>
    </row>
    <row r="10" spans="2:10" ht="18" customHeight="1">
      <c r="B10" s="53" t="s">
        <v>127</v>
      </c>
      <c r="C10" s="34">
        <f t="shared" si="0"/>
        <v>1551</v>
      </c>
      <c r="D10" s="84">
        <f t="shared" si="0"/>
        <v>46.078431372549026</v>
      </c>
      <c r="E10" s="72">
        <v>1343</v>
      </c>
      <c r="F10" s="85">
        <f>E10/C6%</f>
        <v>39.8989898989899</v>
      </c>
      <c r="G10" s="51">
        <v>208</v>
      </c>
      <c r="H10" s="85">
        <f>G10/C6%</f>
        <v>6.179441473559121</v>
      </c>
      <c r="I10" s="81"/>
      <c r="J10" s="86"/>
    </row>
    <row r="11" spans="2:10" ht="18" customHeight="1">
      <c r="B11" s="53" t="s">
        <v>45</v>
      </c>
      <c r="C11" s="34">
        <f t="shared" si="0"/>
        <v>114</v>
      </c>
      <c r="D11" s="84">
        <f t="shared" si="0"/>
        <v>3.3868092691622107</v>
      </c>
      <c r="E11" s="72">
        <v>96</v>
      </c>
      <c r="F11" s="85">
        <f>E11/C6%</f>
        <v>2.8520499108734407</v>
      </c>
      <c r="G11" s="51">
        <v>18</v>
      </c>
      <c r="H11" s="85">
        <f>G11/C6%</f>
        <v>0.5347593582887701</v>
      </c>
      <c r="I11" s="81"/>
      <c r="J11" s="86"/>
    </row>
    <row r="12" spans="2:10" ht="18" customHeight="1">
      <c r="B12" s="53" t="s">
        <v>128</v>
      </c>
      <c r="C12" s="34">
        <f t="shared" si="0"/>
        <v>262</v>
      </c>
      <c r="D12" s="84">
        <f t="shared" si="0"/>
        <v>7.783719548425431</v>
      </c>
      <c r="E12" s="72">
        <v>19</v>
      </c>
      <c r="F12" s="85">
        <f>E12/C6%</f>
        <v>0.5644682115270351</v>
      </c>
      <c r="G12" s="51">
        <v>243</v>
      </c>
      <c r="H12" s="87">
        <f>G12/C6%</f>
        <v>7.219251336898396</v>
      </c>
      <c r="J12" s="88"/>
    </row>
    <row r="13" spans="2:8" ht="18" customHeight="1">
      <c r="B13" s="52" t="s">
        <v>24</v>
      </c>
      <c r="C13" s="34"/>
      <c r="D13" s="84"/>
      <c r="E13" s="72"/>
      <c r="F13" s="85"/>
      <c r="G13" s="89"/>
      <c r="H13" s="87"/>
    </row>
    <row r="14" spans="2:8" ht="18" customHeight="1">
      <c r="B14" s="20" t="s">
        <v>25</v>
      </c>
      <c r="C14" s="34">
        <f>E14+G14</f>
        <v>209</v>
      </c>
      <c r="D14" s="84">
        <f>F14+H14</f>
        <v>6.209150326797387</v>
      </c>
      <c r="E14" s="72">
        <v>203</v>
      </c>
      <c r="F14" s="85">
        <f>E14/C6%</f>
        <v>6.030897207367796</v>
      </c>
      <c r="G14" s="89">
        <v>6</v>
      </c>
      <c r="H14" s="87">
        <f>G14/C6%</f>
        <v>0.17825311942959005</v>
      </c>
    </row>
    <row r="15" spans="2:8" ht="18" customHeight="1">
      <c r="B15" s="228" t="s">
        <v>129</v>
      </c>
      <c r="C15" s="90">
        <f>E15+G15</f>
        <v>984</v>
      </c>
      <c r="D15" s="91">
        <f>F15+H15</f>
        <v>29.233511586452767</v>
      </c>
      <c r="E15" s="74">
        <v>182</v>
      </c>
      <c r="F15" s="92">
        <f>E15/C6%</f>
        <v>5.407011289364231</v>
      </c>
      <c r="G15" s="93">
        <v>802</v>
      </c>
      <c r="H15" s="94">
        <f>G15/C6%</f>
        <v>23.826500297088536</v>
      </c>
    </row>
    <row r="16" spans="3:8" ht="6" customHeight="1">
      <c r="C16" s="95"/>
      <c r="D16" s="96"/>
      <c r="E16" s="97"/>
      <c r="F16" s="96"/>
      <c r="G16" s="97"/>
      <c r="H16" s="98"/>
    </row>
    <row r="17" spans="2:10" ht="18" customHeight="1">
      <c r="B17" s="211" t="s">
        <v>95</v>
      </c>
      <c r="C17" s="21"/>
      <c r="D17" s="22"/>
      <c r="E17" s="22"/>
      <c r="F17" s="22"/>
      <c r="G17" s="22"/>
      <c r="H17" s="22"/>
      <c r="I17" s="22"/>
      <c r="J17" s="22"/>
    </row>
    <row r="18" spans="2:4" ht="18" customHeight="1">
      <c r="B18" s="220" t="s">
        <v>96</v>
      </c>
      <c r="C18" s="220"/>
      <c r="D18" s="22"/>
    </row>
    <row r="19" spans="2:4" ht="18" customHeight="1">
      <c r="B19" s="54" t="s">
        <v>130</v>
      </c>
      <c r="C19" s="22"/>
      <c r="D19" s="22"/>
    </row>
    <row r="20" spans="2:5" ht="18" customHeight="1">
      <c r="B20" s="245" t="s">
        <v>63</v>
      </c>
      <c r="C20" s="245"/>
      <c r="D20" s="245"/>
      <c r="E20" s="245"/>
    </row>
    <row r="21" spans="2:5" ht="18" customHeight="1">
      <c r="B21" s="214" t="s">
        <v>64</v>
      </c>
      <c r="C21" s="226"/>
      <c r="D21" s="226"/>
      <c r="E21" s="226"/>
    </row>
    <row r="22" spans="2:5" ht="15">
      <c r="B22" s="55" t="s">
        <v>157</v>
      </c>
      <c r="C22" s="226"/>
      <c r="D22" s="226"/>
      <c r="E22" s="226"/>
    </row>
    <row r="23" spans="2:5" ht="15">
      <c r="B23" s="55" t="s">
        <v>158</v>
      </c>
      <c r="C23" s="226"/>
      <c r="D23" s="226"/>
      <c r="E23" s="226"/>
    </row>
  </sheetData>
  <sheetProtection/>
  <mergeCells count="8">
    <mergeCell ref="B20:E20"/>
    <mergeCell ref="B3:B5"/>
    <mergeCell ref="E3:H3"/>
    <mergeCell ref="F4:F5"/>
    <mergeCell ref="H4:H5"/>
    <mergeCell ref="C3:D5"/>
    <mergeCell ref="E4:E5"/>
    <mergeCell ref="G4:G5"/>
  </mergeCells>
  <printOptions horizontalCentered="1"/>
  <pageMargins left="0.15748031496062992" right="0.2755905511811024" top="0.4330708661417323" bottom="0.984251968503937" header="0.31496062992125984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7"/>
  <sheetViews>
    <sheetView tabSelected="1" zoomScaleSheetLayoutView="110" zoomScalePageLayoutView="0" workbookViewId="0" topLeftCell="A1">
      <selection activeCell="C9" sqref="C9"/>
    </sheetView>
  </sheetViews>
  <sheetFormatPr defaultColWidth="8.8515625" defaultRowHeight="12.75"/>
  <cols>
    <col min="1" max="1" width="1.421875" style="27" customWidth="1"/>
    <col min="2" max="2" width="26.57421875" style="27" customWidth="1"/>
    <col min="3" max="3" width="16.57421875" style="27" customWidth="1"/>
    <col min="4" max="5" width="16.7109375" style="27" customWidth="1"/>
    <col min="6" max="6" width="18.421875" style="27" customWidth="1"/>
    <col min="7" max="16384" width="8.8515625" style="27" customWidth="1"/>
  </cols>
  <sheetData>
    <row r="1" spans="2:5" ht="18.75" customHeight="1">
      <c r="B1" s="223" t="s">
        <v>136</v>
      </c>
      <c r="C1" s="223"/>
      <c r="D1" s="223"/>
      <c r="E1" s="223"/>
    </row>
    <row r="2" ht="4.5" customHeight="1"/>
    <row r="3" spans="2:6" ht="19.5" customHeight="1">
      <c r="B3" s="275" t="s">
        <v>137</v>
      </c>
      <c r="C3" s="249" t="s">
        <v>138</v>
      </c>
      <c r="D3" s="250"/>
      <c r="E3" s="250"/>
      <c r="F3" s="253" t="s">
        <v>141</v>
      </c>
    </row>
    <row r="4" spans="2:6" ht="19.5" customHeight="1">
      <c r="B4" s="276"/>
      <c r="C4" s="194" t="s">
        <v>53</v>
      </c>
      <c r="D4" s="193" t="s">
        <v>139</v>
      </c>
      <c r="E4" s="193" t="s">
        <v>140</v>
      </c>
      <c r="F4" s="254"/>
    </row>
    <row r="5" spans="2:6" ht="19.5" customHeight="1">
      <c r="B5" s="278" t="s">
        <v>53</v>
      </c>
      <c r="C5" s="67">
        <f>SUM(C6:C20)</f>
        <v>1385</v>
      </c>
      <c r="D5" s="68">
        <f>SUM(D6:D20)</f>
        <v>89</v>
      </c>
      <c r="E5" s="68">
        <f>SUM(E6:E20)</f>
        <v>907</v>
      </c>
      <c r="F5" s="68">
        <f>SUM(F6:F20)</f>
        <v>389</v>
      </c>
    </row>
    <row r="6" spans="2:6" ht="21" customHeight="1">
      <c r="B6" s="13" t="s">
        <v>142</v>
      </c>
      <c r="C6" s="69">
        <f>SUM(D6:F6)</f>
        <v>2</v>
      </c>
      <c r="D6" s="70">
        <v>0</v>
      </c>
      <c r="E6" s="189">
        <v>2</v>
      </c>
      <c r="F6" s="70">
        <v>0</v>
      </c>
    </row>
    <row r="7" spans="2:6" ht="21" customHeight="1">
      <c r="B7" s="13" t="s">
        <v>143</v>
      </c>
      <c r="C7" s="72">
        <f>SUM(D7:F7)</f>
        <v>139</v>
      </c>
      <c r="D7" s="73">
        <v>0</v>
      </c>
      <c r="E7" s="190">
        <v>139</v>
      </c>
      <c r="F7" s="73">
        <v>0</v>
      </c>
    </row>
    <row r="8" spans="2:6" ht="21" customHeight="1">
      <c r="B8" s="13" t="s">
        <v>144</v>
      </c>
      <c r="C8" s="72">
        <f aca="true" t="shared" si="0" ref="C8:C20">SUM(D8:F8)</f>
        <v>7</v>
      </c>
      <c r="D8" s="73">
        <v>0</v>
      </c>
      <c r="E8" s="190">
        <v>7</v>
      </c>
      <c r="F8" s="73">
        <v>0</v>
      </c>
    </row>
    <row r="9" spans="2:6" ht="21" customHeight="1">
      <c r="B9" s="13" t="s">
        <v>145</v>
      </c>
      <c r="C9" s="72">
        <f t="shared" si="0"/>
        <v>3</v>
      </c>
      <c r="D9" s="73">
        <v>0</v>
      </c>
      <c r="E9" s="190">
        <v>3</v>
      </c>
      <c r="F9" s="73">
        <v>0</v>
      </c>
    </row>
    <row r="10" spans="2:6" ht="21" customHeight="1">
      <c r="B10" s="13" t="s">
        <v>146</v>
      </c>
      <c r="C10" s="72">
        <f t="shared" si="0"/>
        <v>6</v>
      </c>
      <c r="D10" s="73">
        <v>0</v>
      </c>
      <c r="E10" s="190">
        <v>5</v>
      </c>
      <c r="F10" s="73">
        <v>1</v>
      </c>
    </row>
    <row r="11" spans="2:6" ht="21" customHeight="1">
      <c r="B11" s="13" t="s">
        <v>147</v>
      </c>
      <c r="C11" s="72">
        <f t="shared" si="0"/>
        <v>8</v>
      </c>
      <c r="D11" s="73">
        <v>0</v>
      </c>
      <c r="E11" s="190">
        <v>7</v>
      </c>
      <c r="F11" s="73">
        <v>1</v>
      </c>
    </row>
    <row r="12" spans="2:6" ht="21" customHeight="1">
      <c r="B12" s="13" t="s">
        <v>148</v>
      </c>
      <c r="C12" s="72">
        <f t="shared" si="0"/>
        <v>334</v>
      </c>
      <c r="D12" s="73">
        <v>7</v>
      </c>
      <c r="E12" s="190">
        <v>85</v>
      </c>
      <c r="F12" s="73">
        <v>242</v>
      </c>
    </row>
    <row r="13" spans="2:6" ht="21" customHeight="1">
      <c r="B13" s="13" t="s">
        <v>149</v>
      </c>
      <c r="C13" s="72">
        <f t="shared" si="0"/>
        <v>42</v>
      </c>
      <c r="D13" s="73">
        <v>1</v>
      </c>
      <c r="E13" s="190">
        <v>38</v>
      </c>
      <c r="F13" s="73">
        <v>3</v>
      </c>
    </row>
    <row r="14" spans="2:6" ht="21" customHeight="1">
      <c r="B14" s="13" t="s">
        <v>150</v>
      </c>
      <c r="C14" s="72">
        <f t="shared" si="0"/>
        <v>36</v>
      </c>
      <c r="D14" s="73">
        <v>0</v>
      </c>
      <c r="E14" s="190">
        <v>35</v>
      </c>
      <c r="F14" s="73">
        <v>1</v>
      </c>
    </row>
    <row r="15" spans="2:6" ht="21" customHeight="1">
      <c r="B15" s="13" t="s">
        <v>151</v>
      </c>
      <c r="C15" s="72">
        <f t="shared" si="0"/>
        <v>26</v>
      </c>
      <c r="D15" s="73">
        <v>0</v>
      </c>
      <c r="E15" s="190">
        <v>23</v>
      </c>
      <c r="F15" s="73">
        <v>3</v>
      </c>
    </row>
    <row r="16" spans="2:6" ht="21" customHeight="1">
      <c r="B16" s="13" t="s">
        <v>152</v>
      </c>
      <c r="C16" s="72">
        <f t="shared" si="0"/>
        <v>191</v>
      </c>
      <c r="D16" s="73">
        <v>0</v>
      </c>
      <c r="E16" s="190">
        <v>139</v>
      </c>
      <c r="F16" s="73">
        <v>52</v>
      </c>
    </row>
    <row r="17" spans="2:6" ht="21" customHeight="1">
      <c r="B17" s="13" t="s">
        <v>153</v>
      </c>
      <c r="C17" s="72">
        <f t="shared" si="0"/>
        <v>17</v>
      </c>
      <c r="D17" s="73">
        <v>0</v>
      </c>
      <c r="E17" s="190">
        <v>16</v>
      </c>
      <c r="F17" s="73">
        <v>1</v>
      </c>
    </row>
    <row r="18" spans="2:6" ht="21" customHeight="1">
      <c r="B18" s="13" t="s">
        <v>154</v>
      </c>
      <c r="C18" s="72">
        <f t="shared" si="0"/>
        <v>25</v>
      </c>
      <c r="D18" s="73">
        <v>0</v>
      </c>
      <c r="E18" s="190">
        <v>21</v>
      </c>
      <c r="F18" s="73">
        <v>4</v>
      </c>
    </row>
    <row r="19" spans="2:6" ht="21" customHeight="1">
      <c r="B19" s="13" t="s">
        <v>155</v>
      </c>
      <c r="C19" s="72">
        <f t="shared" si="0"/>
        <v>167</v>
      </c>
      <c r="D19" s="73">
        <v>0</v>
      </c>
      <c r="E19" s="190">
        <v>94</v>
      </c>
      <c r="F19" s="73">
        <v>73</v>
      </c>
    </row>
    <row r="20" spans="2:6" ht="21" customHeight="1">
      <c r="B20" s="56" t="s">
        <v>156</v>
      </c>
      <c r="C20" s="74">
        <f t="shared" si="0"/>
        <v>382</v>
      </c>
      <c r="D20" s="75">
        <v>81</v>
      </c>
      <c r="E20" s="191">
        <v>293</v>
      </c>
      <c r="F20" s="75">
        <v>8</v>
      </c>
    </row>
    <row r="21" spans="2:6" ht="19.5" customHeight="1">
      <c r="B21" s="24" t="s">
        <v>117</v>
      </c>
      <c r="C21" s="67">
        <f>E21+D21+F21</f>
        <v>100.00000000000001</v>
      </c>
      <c r="D21" s="77">
        <f>D5/C5*100</f>
        <v>6.425992779783393</v>
      </c>
      <c r="E21" s="77">
        <f>E5/C5%</f>
        <v>65.48736462093864</v>
      </c>
      <c r="F21" s="77">
        <f>F5/C5%</f>
        <v>28.08664259927798</v>
      </c>
    </row>
    <row r="22" ht="6.75" customHeight="1"/>
    <row r="23" spans="2:6" ht="18" customHeight="1">
      <c r="B23" s="211" t="s">
        <v>131</v>
      </c>
      <c r="C23" s="21"/>
      <c r="D23" s="21"/>
      <c r="E23" s="22"/>
      <c r="F23" s="22"/>
    </row>
    <row r="24" spans="2:6" ht="18" customHeight="1">
      <c r="B24" s="220" t="s">
        <v>132</v>
      </c>
      <c r="C24" s="21"/>
      <c r="D24" s="21"/>
      <c r="E24" s="22"/>
      <c r="F24" s="22"/>
    </row>
    <row r="25" spans="2:5" ht="18" customHeight="1">
      <c r="B25" s="54" t="s">
        <v>133</v>
      </c>
      <c r="C25" s="22"/>
      <c r="D25" s="22"/>
      <c r="E25" s="226"/>
    </row>
    <row r="26" spans="2:5" ht="18" customHeight="1">
      <c r="B26" s="245" t="s">
        <v>134</v>
      </c>
      <c r="C26" s="245"/>
      <c r="D26" s="245"/>
      <c r="E26" s="245"/>
    </row>
    <row r="27" spans="2:5" ht="18" customHeight="1">
      <c r="B27" s="214" t="s">
        <v>135</v>
      </c>
      <c r="C27"/>
      <c r="D27"/>
      <c r="E27"/>
    </row>
  </sheetData>
  <sheetProtection/>
  <mergeCells count="4">
    <mergeCell ref="B3:B4"/>
    <mergeCell ref="B26:E26"/>
    <mergeCell ref="C3:E3"/>
    <mergeCell ref="F3:F4"/>
  </mergeCells>
  <conditionalFormatting sqref="E6:E20">
    <cfRule type="cellIs" priority="1" dxfId="1" operator="equal">
      <formula>0</formula>
    </cfRule>
  </conditionalFormatting>
  <printOptions/>
  <pageMargins left="0.25" right="0.3937007874015748" top="0.3543307086614173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STATS - Government of Samoa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SBS</dc:creator>
  <cp:keywords/>
  <dc:description/>
  <cp:lastModifiedBy>Benjamin Sila</cp:lastModifiedBy>
  <cp:lastPrinted>2021-11-04T21:31:33Z</cp:lastPrinted>
  <dcterms:created xsi:type="dcterms:W3CDTF">2008-02-22T04:52:58Z</dcterms:created>
  <dcterms:modified xsi:type="dcterms:W3CDTF">2021-11-04T21:34:10Z</dcterms:modified>
  <cp:category/>
  <cp:version/>
  <cp:contentType/>
  <cp:contentStatus/>
</cp:coreProperties>
</file>