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6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s 10" sheetId="10" r:id="rId10"/>
  </sheets>
  <definedNames/>
  <calcPr fullCalcOnLoad="1"/>
</workbook>
</file>

<file path=xl/sharedStrings.xml><?xml version="1.0" encoding="utf-8"?>
<sst xmlns="http://schemas.openxmlformats.org/spreadsheetml/2006/main" count="387" uniqueCount="201">
  <si>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</si>
  <si>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</si>
  <si>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</si>
  <si>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</si>
  <si>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</si>
  <si>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</si>
  <si>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</si>
  <si>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</si>
  <si>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</si>
  <si>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</si>
  <si>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</si>
  <si>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</si>
  <si>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</si>
  <si>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</si>
  <si>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</si>
  <si>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</si>
  <si>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</si>
  <si>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Scandinavia</t>
  </si>
  <si>
    <t>Benelux</t>
  </si>
  <si>
    <t>ASIA</t>
  </si>
  <si>
    <t xml:space="preserve">             </t>
  </si>
  <si>
    <t>Lady Naomi</t>
  </si>
  <si>
    <t>Korea</t>
  </si>
  <si>
    <t>Talofa Airways</t>
  </si>
  <si>
    <t>2018</t>
  </si>
  <si>
    <t>21,129</t>
  </si>
  <si>
    <t>464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</si>
  <si>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</si>
  <si>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</si>
  <si>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</si>
  <si>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</si>
  <si>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Senior Official</t>
  </si>
  <si>
    <t>Professional</t>
  </si>
  <si>
    <t>Technician</t>
  </si>
  <si>
    <t>Clerical</t>
  </si>
  <si>
    <t>Agricultural work</t>
  </si>
  <si>
    <t>Craft/tradework</t>
  </si>
  <si>
    <t>Students</t>
  </si>
  <si>
    <t>Infant/retired</t>
  </si>
  <si>
    <t>Unemployed</t>
  </si>
  <si>
    <t>Piriota</t>
  </si>
  <si>
    <t>Ea</t>
  </si>
  <si>
    <t>Sami</t>
  </si>
  <si>
    <t>Aofaiga</t>
  </si>
  <si>
    <t>Aofaiga o Tagata Asiasi Mai</t>
  </si>
  <si>
    <t>Aofaiga o Tagata Faimalaga Ese Atu</t>
  </si>
  <si>
    <t>Tagata</t>
  </si>
  <si>
    <t>Femalagaa'i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</si>
  <si>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</si>
  <si>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</si>
  <si>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</si>
  <si>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</si>
  <si>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</si>
  <si>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</si>
  <si>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</si>
  <si>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</si>
  <si>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Setema</t>
  </si>
  <si>
    <t>Oketopa</t>
  </si>
  <si>
    <t>Novema</t>
  </si>
  <si>
    <t>Tesema</t>
  </si>
  <si>
    <t xml:space="preserve">                            Ofisa o Fuainumera Fa'amauina</t>
  </si>
  <si>
    <t>Mafuaaga o le Faimalaga Mai</t>
  </si>
  <si>
    <t>Tausaga</t>
  </si>
  <si>
    <t>Ali'i</t>
  </si>
  <si>
    <t>Tama'ita'i</t>
  </si>
  <si>
    <t>Tagata Asiasi Mai</t>
  </si>
  <si>
    <t>Tagata Toe Fo'i Mai</t>
  </si>
  <si>
    <t>Tagata Nofo Fa'avaitaimi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</si>
  <si>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</si>
  <si>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</si>
  <si>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</si>
  <si>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</si>
  <si>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</si>
  <si>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</si>
  <si>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OSEANIA</t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</si>
  <si>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</si>
  <si>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</si>
  <si>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</si>
  <si>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</si>
  <si>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</si>
  <si>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</si>
  <si>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</si>
  <si>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</si>
  <si>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</si>
  <si>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</si>
  <si>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</si>
  <si>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</si>
  <si>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</si>
  <si>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</si>
  <si>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</si>
  <si>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</si>
  <si>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</si>
  <si>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t>AOFAIGA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</si>
  <si>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</si>
  <si>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   mai, ma tagataanu'u a isi atunu'u o lo'o faigaluega ma nonofo i Samoa. </t>
  </si>
  <si>
    <t xml:space="preserve">                           (ii) O tagata asiasi mai e aofia ai tagatanu'u Samoa o lo'o nonofo ma aumau i atunu'u i fafo</t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</si>
  <si>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</si>
  <si>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</si>
  <si>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t>Mafuaaga o le Asiasi Mai</t>
  </si>
  <si>
    <t>Pisinisi/</t>
  </si>
  <si>
    <t>Fonotaga</t>
  </si>
  <si>
    <t>Asiasi I Aiga/</t>
  </si>
  <si>
    <t>Uo</t>
  </si>
  <si>
    <t>Ta'aloga</t>
  </si>
  <si>
    <t>Isi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</si>
  <si>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</si>
  <si>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 xml:space="preserve">                    2 :   Eseese fuainumera ona o pasene </t>
  </si>
  <si>
    <t>Va'a</t>
  </si>
  <si>
    <t>Mafuaaga o le Taunu'u Mai</t>
  </si>
  <si>
    <t>Tagatanu'u Toe Fo'i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</si>
  <si>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</si>
  <si>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</si>
  <si>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</si>
  <si>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t>Ea Niu Sila</t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</si>
  <si>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</si>
  <si>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>Isi Va'alele</t>
  </si>
  <si>
    <t>EA</t>
  </si>
  <si>
    <t>SAMI</t>
  </si>
  <si>
    <r>
      <t>Va'a Fail</t>
    </r>
    <r>
      <rPr>
        <sz val="8"/>
        <rFont val="Calibri"/>
        <family val="2"/>
      </rPr>
      <t>ā</t>
    </r>
  </si>
  <si>
    <t>Isi Va'aalalo</t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</si>
  <si>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</si>
  <si>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</si>
  <si>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</si>
  <si>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</si>
  <si>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Umi sa nonofo ai</t>
  </si>
  <si>
    <t>Nofoaga</t>
  </si>
  <si>
    <t>Faletalimalo</t>
  </si>
  <si>
    <t>Aiga/ Uo</t>
  </si>
  <si>
    <t>E le'i Fa'ailoa Mai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</si>
  <si>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</si>
  <si>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</si>
  <si>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</si>
  <si>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</si>
  <si>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</si>
  <si>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</si>
  <si>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</si>
  <si>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</si>
  <si>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</si>
  <si>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</si>
  <si>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</si>
  <si>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</si>
  <si>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</si>
  <si>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</si>
  <si>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       Ofisa o Fuainumera Fa'amauina</t>
  </si>
  <si>
    <t xml:space="preserve">                    2 :    Eseese fuainumera ona o pasene </t>
  </si>
  <si>
    <t>Tagatanuu o Samoa</t>
  </si>
  <si>
    <t>Isi Atunuu</t>
  </si>
  <si>
    <t>Asiasi I Aiga ma Uo</t>
  </si>
  <si>
    <t>Pisinisi ma Fonotaga</t>
  </si>
  <si>
    <t>Taaloga</t>
  </si>
  <si>
    <t>Ituaiga</t>
  </si>
  <si>
    <t xml:space="preserve">Amerika  </t>
  </si>
  <si>
    <t>Isi Atunu'u</t>
  </si>
  <si>
    <t>ITUAIGA GALUEGA</t>
  </si>
  <si>
    <t xml:space="preserve">                     … :   E le'i maua fa'amaumauga</t>
  </si>
  <si>
    <t xml:space="preserve">       Ofisa o Fuainumera Fa'amauina</t>
  </si>
  <si>
    <t xml:space="preserve">Ianuari </t>
  </si>
  <si>
    <t>Aofaiga o Tagata Taunu'u Mai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</si>
  <si>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</si>
  <si>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>Mafuaaga o le Faigamalaga Ese Atu</t>
  </si>
  <si>
    <t>Alii</t>
  </si>
  <si>
    <t>Tagatanu'u</t>
  </si>
  <si>
    <t>Sitiseni Samoa</t>
  </si>
  <si>
    <t>Atunuu o lo'o Faimalaga Ese Atu Iai</t>
  </si>
  <si>
    <t>Services and Sales workers</t>
  </si>
  <si>
    <t>Plant/machinery Operator</t>
  </si>
  <si>
    <t>Elementary</t>
  </si>
  <si>
    <r>
      <t xml:space="preserve">Vaevaega I Pasene </t>
    </r>
    <r>
      <rPr>
        <b/>
        <vertAlign val="superscript"/>
        <sz val="8"/>
        <rFont val="Bookman Old Style"/>
        <family val="1"/>
      </rPr>
      <t>3</t>
    </r>
  </si>
  <si>
    <t xml:space="preserve">                     1 :   Fuainumera lē tumau</t>
  </si>
  <si>
    <t>Malōlō/Tafafao</t>
  </si>
  <si>
    <t xml:space="preserve">                    1 :    Fuainumera lē tumau</t>
  </si>
  <si>
    <t>1 :   Fuainumera lē tumau</t>
  </si>
  <si>
    <t>Tagata Āfea Samoa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</si>
  <si>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lē aofia ai i latou toe fo'i</t>
    </r>
  </si>
  <si>
    <t xml:space="preserve">                           (v) E lē aofia ai tagata faimalaga mai i Va'a Meli</t>
  </si>
  <si>
    <t>Malōlō/</t>
  </si>
  <si>
    <t>Tāfafao</t>
  </si>
  <si>
    <t xml:space="preserve">                    1 :   Fuainumera lē tumau</t>
  </si>
  <si>
    <t xml:space="preserve">                            ma le Ofisa o Fuainumera Fa'amauina</t>
  </si>
  <si>
    <t>2019</t>
  </si>
  <si>
    <r>
      <t xml:space="preserve">Pusa 2: Aofaiga o Tagata Taunu'u Mai i Tausaga, Mafuaaga o le Faimalaga Mai ma le Ituaiga,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</si>
  <si>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</si>
  <si>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4: Atunu'u e Nofomau Ai ma le Mafuaaga o le Asiasi Mai o Tagata Asiasi Mai,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</si>
  <si>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</si>
  <si>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</si>
  <si>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7: Aofaiga o Tagatanu'u ma le Ituaiga Sitiseni sa Faimalaga Ese Atu ma le Ituaiga,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</si>
  <si>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8: Mafuaaga o le Faigamala Ese Atu ma le Ituaiga,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</si>
  <si>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r>
      <t xml:space="preserve">Pusa 9: Atunuu o lo'o Faimalaga Ese Atu iai ma le Ituaiga,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</si>
  <si>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r>
      <t xml:space="preserve">Pusa 10: Galuega a Tagata Faimalaga Ese Atu ma le Ituaiga, 2019 </t>
    </r>
    <r>
      <rPr>
        <u val="single"/>
        <vertAlign val="superscript"/>
        <sz val="10"/>
        <rFont val="Bookman Old Style"/>
        <family val="1"/>
      </rPr>
      <t>1</t>
    </r>
    <r>
      <rPr>
        <u val="single"/>
        <sz val="10"/>
        <rFont val="Bookman Old Style"/>
        <family val="1"/>
      </rPr>
      <t xml:space="preserve"> (Sitiseni Samoa)</t>
    </r>
  </si>
  <si>
    <r>
      <t xml:space="preserve">Fa'amaumauga :  </t>
    </r>
    <r>
      <rPr>
        <sz val="9"/>
        <rFont val="Bookman Old Style"/>
        <family val="1"/>
      </rPr>
      <t xml:space="preserve"> Ofisa o le Palemia &amp; Kapeneta - Vaega o Femalagaiga, Matagaluega o Tiute ma Tupe Maua ma le </t>
    </r>
  </si>
  <si>
    <r>
      <t>Pusa 1: Aofaiga o Tagata Taunu'u Mai ma Faimalaga Ese Atu Fa'ale Tausaga ma Tagata Femalagaa'i, 2010 - 2019</t>
    </r>
    <r>
      <rPr>
        <u val="single"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</si>
  <si>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Ofisa o le Palemia &amp; Kapeneta - Vaega o Femalagaiga, Matagaluega o Tiute ma Tupe Maua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</si>
  <si>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Femalagaiga, Matagaluega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</si>
  <si>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Femalagaiga, Matagaluega o Tiute ma Tupe Maua ma le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</si>
  <si>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O le Aofaiga o Tagata Asiasi Mai o lo'o aofia ai ma Tagata sa Āfea Samoa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</si>
  <si>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Ofisa o le Palemia &amp; Kapeneta - Vaega o Femalagaiga, Matagaluega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</si>
  <si>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Ofisa o le Palemia &amp; Kapeneta - Vaega o Femalagaiga, Matagaluega o Tiute ma Tupe Maua ma le 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</si>
  <si>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O le Aofaiga o Tagata Asiasi Mai e lē o aofia ai ma Tagata sa Āfea Samoa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</si>
  <si>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Ofisa o le Palemia &amp; Kapeneta - Vaega o Femalagaiga, Matagaluega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</si>
  <si>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Femalagaiga, Matagaluega o Tiute ma Tupe Maua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</si>
  <si>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Ofisa o le Palemia &amp; Kapeneta - Vaega o Femalagaiga; Matagaluega o Tiute ma Tupe Maua ma le 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</si>
</sst>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WS$&quot;#,##0;\-&quot;WS$&quot;#,##0"/>
    <numFmt numFmtId="165" formatCode="&quot;WS$&quot;#,##0;[Red]\-&quot;WS$&quot;#,##0"/>
    <numFmt numFmtId="166" formatCode="&quot;WS$&quot;#,##0.00;\-&quot;WS$&quot;#,##0.00"/>
    <numFmt numFmtId="167" formatCode="&quot;WS$&quot;#,##0.00;[Red]\-&quot;WS$&quot;#,##0.00"/>
    <numFmt numFmtId="168" formatCode="_-&quot;WS$&quot;* #,##0_-;\-&quot;WS$&quot;* #,##0_-;_-&quot;WS$&quot;* &quot;-&quot;_-;_-@_-"/>
    <numFmt numFmtId="169" formatCode="_-* #,##0_-;\-* #,##0_-;_-* &quot;-&quot;_-;_-@_-"/>
    <numFmt numFmtId="170" formatCode="_-&quot;WS$&quot;* #,##0.00_-;\-&quot;WS$&quot;* #,##0.00_-;_-&quot;WS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;[Red]#,##0"/>
    <numFmt numFmtId="179" formatCode="0.0"/>
    <numFmt numFmtId="180" formatCode="0.0;[Red]0.0"/>
    <numFmt numFmtId="181" formatCode="0.00;[Red]0.00"/>
    <numFmt numFmtId="182" formatCode="#,##0.0"/>
    <numFmt numFmtId="183" formatCode="0.000;[Red]0.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[$-409]dddd\,\ mmmm\ dd\,\ yyyy"/>
    <numFmt numFmtId="190" formatCode="[$-409]h:mm:ss\ AM/PM"/>
    <numFmt numFmtId="191" formatCode="0;[Red]0"/>
    <numFmt numFmtId="192" formatCode="#,##0.00;[Red]#,##0.00"/>
    <numFmt numFmtId="193" formatCode="#,##0.0;[Red]#,##0.0"/>
    <numFmt numFmtId="194" formatCode="#,##0.000"/>
    <numFmt numFmtId="195" formatCode="_(* #,##0_);_(* \(#,##0\);_(* &quot;-&quot;??_);_(@_)"/>
    <numFmt numFmtId="196" formatCode="0.00000000"/>
    <numFmt numFmtId="197" formatCode="\-"/>
    <numFmt numFmtId="198" formatCode="_(* #,##0.0_);_(* \(#,##0.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b/>
      <sz val="10"/>
      <name val="Bookman Old Style"/>
      <family val="1"/>
    </font>
    <font>
      <u val="single"/>
      <sz val="9"/>
      <name val="Bookman Old Style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Bookman Old Style"/>
      <family val="1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sz val="9"/>
      <name val="Calibri"/>
      <family val="2"/>
    </font>
    <font>
      <vertAlign val="superscript"/>
      <sz val="8"/>
      <name val="Bookman Old Style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12" fillId="0" borderId="1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8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4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0" fillId="0" borderId="0" xfId="68" applyNumberFormat="1" applyFont="1" applyBorder="1" applyAlignment="1">
      <alignment horizontal="center"/>
      <protection/>
    </xf>
    <xf numFmtId="3" fontId="1" fillId="0" borderId="0" xfId="68" applyNumberFormat="1" applyFont="1" applyBorder="1" applyAlignment="1">
      <alignment horizontal="center"/>
      <protection/>
    </xf>
    <xf numFmtId="3" fontId="18" fillId="33" borderId="17" xfId="68" applyNumberFormat="1" applyFont="1" applyFill="1" applyBorder="1" applyAlignment="1">
      <alignment horizontal="left" vertical="center"/>
      <protection/>
    </xf>
    <xf numFmtId="182" fontId="5" fillId="33" borderId="0" xfId="68" applyNumberFormat="1" applyFont="1" applyFill="1" applyBorder="1" applyAlignment="1">
      <alignment horizontal="right" vertical="center"/>
      <protection/>
    </xf>
    <xf numFmtId="179" fontId="22" fillId="33" borderId="12" xfId="68" applyNumberFormat="1" applyFont="1" applyFill="1" applyBorder="1" applyAlignment="1">
      <alignment horizontal="right" vertical="center"/>
      <protection/>
    </xf>
    <xf numFmtId="0" fontId="10" fillId="33" borderId="0" xfId="68" applyFont="1" applyFill="1" applyBorder="1" applyAlignment="1">
      <alignment horizontal="center" vertical="center"/>
      <protection/>
    </xf>
    <xf numFmtId="1" fontId="10" fillId="33" borderId="0" xfId="68" applyNumberFormat="1" applyFont="1" applyFill="1" applyBorder="1" applyAlignment="1">
      <alignment horizontal="center" vertical="center"/>
      <protection/>
    </xf>
    <xf numFmtId="179" fontId="10" fillId="33" borderId="0" xfId="68" applyNumberFormat="1" applyFont="1" applyFill="1" applyBorder="1" applyAlignment="1">
      <alignment horizontal="center" vertical="center"/>
      <protection/>
    </xf>
    <xf numFmtId="0" fontId="3" fillId="0" borderId="0" xfId="68" applyFont="1" applyAlignment="1">
      <alignment horizontal="center"/>
      <protection/>
    </xf>
    <xf numFmtId="0" fontId="1" fillId="0" borderId="0" xfId="59" applyFont="1" applyBorder="1">
      <alignment/>
      <protection/>
    </xf>
    <xf numFmtId="0" fontId="10" fillId="0" borderId="0" xfId="59" applyFont="1" applyBorder="1">
      <alignment/>
      <protection/>
    </xf>
    <xf numFmtId="3" fontId="5" fillId="33" borderId="11" xfId="59" applyNumberFormat="1" applyFont="1" applyFill="1" applyBorder="1" applyAlignment="1">
      <alignment horizontal="center" vertical="center"/>
      <protection/>
    </xf>
    <xf numFmtId="0" fontId="18" fillId="33" borderId="0" xfId="59" applyFont="1" applyFill="1" applyBorder="1" applyAlignment="1">
      <alignment horizontal="left" vertical="center"/>
      <protection/>
    </xf>
    <xf numFmtId="182" fontId="5" fillId="33" borderId="0" xfId="59" applyNumberFormat="1" applyFont="1" applyFill="1" applyBorder="1" applyAlignment="1">
      <alignment horizontal="right" vertical="center"/>
      <protection/>
    </xf>
    <xf numFmtId="182" fontId="22" fillId="33" borderId="12" xfId="59" applyNumberFormat="1" applyFont="1" applyFill="1" applyBorder="1" applyAlignment="1">
      <alignment horizontal="right" vertical="center"/>
      <protection/>
    </xf>
    <xf numFmtId="0" fontId="6" fillId="33" borderId="0" xfId="59" applyFont="1" applyFill="1" applyBorder="1" applyAlignment="1">
      <alignment horizontal="left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79" fontId="10" fillId="33" borderId="0" xfId="59" applyNumberFormat="1" applyFont="1" applyFill="1" applyBorder="1" applyAlignment="1">
      <alignment horizontal="center" vertical="center"/>
      <protection/>
    </xf>
    <xf numFmtId="0" fontId="5" fillId="0" borderId="0" xfId="59" applyFont="1" applyBorder="1">
      <alignment/>
      <protection/>
    </xf>
    <xf numFmtId="182" fontId="22" fillId="0" borderId="0" xfId="59" applyNumberFormat="1" applyFont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3" fontId="6" fillId="0" borderId="12" xfId="0" applyNumberFormat="1" applyFont="1" applyBorder="1" applyAlignment="1">
      <alignment horizontal="center" vertical="center"/>
    </xf>
    <xf numFmtId="179" fontId="17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179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179" fontId="17" fillId="0" borderId="11" xfId="0" applyNumberFormat="1" applyFont="1" applyFill="1" applyBorder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180" fontId="12" fillId="0" borderId="11" xfId="0" applyNumberFormat="1" applyFont="1" applyFill="1" applyBorder="1" applyAlignment="1">
      <alignment horizontal="right"/>
    </xf>
    <xf numFmtId="3" fontId="1" fillId="0" borderId="0" xfId="68" applyNumberFormat="1" applyFont="1" applyBorder="1" applyAlignment="1">
      <alignment/>
      <protection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179" fontId="22" fillId="33" borderId="18" xfId="68" applyNumberFormat="1" applyFont="1" applyFill="1" applyBorder="1" applyAlignment="1">
      <alignment vertical="center"/>
      <protection/>
    </xf>
    <xf numFmtId="0" fontId="5" fillId="33" borderId="0" xfId="59" applyFont="1" applyFill="1" applyBorder="1" applyAlignment="1">
      <alignment horizontal="left" vertical="center"/>
      <protection/>
    </xf>
    <xf numFmtId="3" fontId="5" fillId="33" borderId="0" xfId="59" applyNumberFormat="1" applyFont="1" applyFill="1" applyBorder="1" applyAlignment="1">
      <alignment horizontal="right" vertical="center"/>
      <protection/>
    </xf>
    <xf numFmtId="182" fontId="5" fillId="33" borderId="11" xfId="59" applyNumberFormat="1" applyFont="1" applyFill="1" applyBorder="1" applyAlignment="1">
      <alignment horizontal="right" vertical="center"/>
      <protection/>
    </xf>
    <xf numFmtId="0" fontId="5" fillId="0" borderId="14" xfId="59" applyFont="1" applyBorder="1" applyAlignment="1">
      <alignment horizontal="center" vertical="center"/>
      <protection/>
    </xf>
    <xf numFmtId="3" fontId="5" fillId="0" borderId="0" xfId="59" applyNumberFormat="1" applyFont="1" applyBorder="1" applyAlignment="1">
      <alignment horizontal="left" vertical="center"/>
      <protection/>
    </xf>
    <xf numFmtId="3" fontId="18" fillId="0" borderId="0" xfId="59" applyNumberFormat="1" applyFont="1" applyBorder="1" applyAlignment="1">
      <alignment horizontal="left" vertical="center"/>
      <protection/>
    </xf>
    <xf numFmtId="182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9" fontId="17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4" xfId="59" applyNumberFormat="1" applyFont="1" applyFill="1" applyBorder="1" applyAlignment="1">
      <alignment vertical="center"/>
      <protection/>
    </xf>
    <xf numFmtId="49" fontId="5" fillId="33" borderId="12" xfId="59" applyNumberFormat="1" applyFont="1" applyFill="1" applyBorder="1" applyAlignment="1">
      <alignment horizontal="right" vertical="center"/>
      <protection/>
    </xf>
    <xf numFmtId="3" fontId="5" fillId="33" borderId="18" xfId="68" applyNumberFormat="1" applyFont="1" applyFill="1" applyBorder="1" applyAlignment="1">
      <alignment horizontal="left" vertical="center"/>
      <protection/>
    </xf>
    <xf numFmtId="3" fontId="5" fillId="33" borderId="12" xfId="68" applyNumberFormat="1" applyFont="1" applyFill="1" applyBorder="1" applyAlignment="1">
      <alignment horizontal="right" vertical="center"/>
      <protection/>
    </xf>
    <xf numFmtId="49" fontId="5" fillId="33" borderId="12" xfId="68" applyNumberFormat="1" applyFont="1" applyFill="1" applyBorder="1" applyAlignment="1">
      <alignment horizontal="right" vertical="center"/>
      <protection/>
    </xf>
    <xf numFmtId="3" fontId="5" fillId="33" borderId="0" xfId="68" applyNumberFormat="1" applyFont="1" applyFill="1" applyBorder="1" applyAlignment="1">
      <alignment horizontal="right" vertical="center"/>
      <protection/>
    </xf>
    <xf numFmtId="3" fontId="5" fillId="33" borderId="12" xfId="59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Border="1" applyAlignment="1">
      <alignment horizontal="right"/>
    </xf>
    <xf numFmtId="3" fontId="18" fillId="0" borderId="10" xfId="59" applyNumberFormat="1" applyFont="1" applyFill="1" applyBorder="1" applyAlignment="1">
      <alignment horizontal="right"/>
      <protection/>
    </xf>
    <xf numFmtId="3" fontId="18" fillId="0" borderId="1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3" fontId="5" fillId="33" borderId="19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182" fontId="5" fillId="0" borderId="0" xfId="59" applyNumberFormat="1" applyFont="1" applyBorder="1">
      <alignment/>
      <protection/>
    </xf>
    <xf numFmtId="182" fontId="5" fillId="0" borderId="0" xfId="59" applyNumberFormat="1" applyFont="1" applyBorder="1" applyAlignment="1">
      <alignment horizontal="center" vertical="center"/>
      <protection/>
    </xf>
    <xf numFmtId="182" fontId="5" fillId="0" borderId="12" xfId="59" applyNumberFormat="1" applyFont="1" applyBorder="1">
      <alignment/>
      <protection/>
    </xf>
    <xf numFmtId="3" fontId="10" fillId="0" borderId="0" xfId="59" applyNumberFormat="1" applyFont="1" applyBorder="1">
      <alignment/>
      <protection/>
    </xf>
    <xf numFmtId="3" fontId="18" fillId="0" borderId="11" xfId="73" applyNumberFormat="1" applyFont="1" applyBorder="1" applyAlignment="1">
      <alignment vertical="center"/>
      <protection/>
    </xf>
    <xf numFmtId="3" fontId="18" fillId="0" borderId="15" xfId="73" applyNumberFormat="1" applyFont="1" applyBorder="1" applyAlignment="1">
      <alignment vertical="center"/>
      <protection/>
    </xf>
    <xf numFmtId="3" fontId="18" fillId="0" borderId="10" xfId="73" applyNumberFormat="1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3" fontId="18" fillId="0" borderId="0" xfId="73" applyNumberFormat="1" applyFont="1" applyBorder="1" applyAlignment="1">
      <alignment vertical="center"/>
      <protection/>
    </xf>
    <xf numFmtId="3" fontId="5" fillId="33" borderId="12" xfId="59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left"/>
      <protection/>
    </xf>
    <xf numFmtId="0" fontId="10" fillId="0" borderId="0" xfId="59" applyFont="1" applyBorder="1" applyAlignment="1">
      <alignment horizontal="left"/>
      <protection/>
    </xf>
    <xf numFmtId="0" fontId="5" fillId="33" borderId="12" xfId="59" applyFont="1" applyFill="1" applyBorder="1" applyAlignment="1">
      <alignment horizontal="center" vertical="center"/>
      <protection/>
    </xf>
    <xf numFmtId="3" fontId="18" fillId="33" borderId="0" xfId="59" applyNumberFormat="1" applyFont="1" applyFill="1" applyBorder="1" applyAlignment="1">
      <alignment vertical="center"/>
      <protection/>
    </xf>
    <xf numFmtId="3" fontId="18" fillId="33" borderId="0" xfId="59" applyNumberFormat="1" applyFont="1" applyFill="1" applyBorder="1" applyAlignment="1">
      <alignment horizontal="right" vertical="center"/>
      <protection/>
    </xf>
    <xf numFmtId="3" fontId="18" fillId="33" borderId="11" xfId="59" applyNumberFormat="1" applyFont="1" applyFill="1" applyBorder="1" applyAlignment="1">
      <alignment vertical="center"/>
      <protection/>
    </xf>
    <xf numFmtId="3" fontId="18" fillId="33" borderId="11" xfId="59" applyNumberFormat="1" applyFont="1" applyFill="1" applyBorder="1" applyAlignment="1">
      <alignment horizontal="right" vertical="center"/>
      <protection/>
    </xf>
    <xf numFmtId="0" fontId="3" fillId="0" borderId="0" xfId="59" applyFont="1">
      <alignment/>
      <protection/>
    </xf>
    <xf numFmtId="0" fontId="1" fillId="0" borderId="0" xfId="59" applyFont="1" applyBorder="1" applyAlignment="1">
      <alignment/>
      <protection/>
    </xf>
    <xf numFmtId="0" fontId="6" fillId="0" borderId="0" xfId="59" applyFont="1" applyFill="1" applyBorder="1" applyAlignment="1">
      <alignment/>
      <protection/>
    </xf>
    <xf numFmtId="3" fontId="5" fillId="33" borderId="10" xfId="59" applyNumberFormat="1" applyFont="1" applyFill="1" applyBorder="1" applyAlignment="1">
      <alignment horizontal="right" vertical="center"/>
      <protection/>
    </xf>
    <xf numFmtId="0" fontId="18" fillId="0" borderId="10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 horizontal="right"/>
    </xf>
    <xf numFmtId="0" fontId="18" fillId="0" borderId="11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15" xfId="0" applyNumberFormat="1" applyFont="1" applyFill="1" applyBorder="1" applyAlignment="1">
      <alignment/>
    </xf>
    <xf numFmtId="49" fontId="18" fillId="0" borderId="20" xfId="0" applyNumberFormat="1" applyFont="1" applyFill="1" applyBorder="1" applyAlignment="1">
      <alignment horizontal="left"/>
    </xf>
    <xf numFmtId="3" fontId="18" fillId="33" borderId="13" xfId="0" applyNumberFormat="1" applyFont="1" applyFill="1" applyBorder="1" applyAlignment="1">
      <alignment horizontal="right"/>
    </xf>
    <xf numFmtId="3" fontId="18" fillId="33" borderId="20" xfId="0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 horizontal="right"/>
    </xf>
    <xf numFmtId="3" fontId="18" fillId="33" borderId="17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3" fontId="18" fillId="33" borderId="10" xfId="0" applyNumberFormat="1" applyFont="1" applyFill="1" applyBorder="1" applyAlignment="1">
      <alignment horizontal="right"/>
    </xf>
    <xf numFmtId="195" fontId="18" fillId="0" borderId="0" xfId="44" applyNumberFormat="1" applyFont="1" applyFill="1" applyBorder="1" applyAlignment="1">
      <alignment horizontal="right"/>
    </xf>
    <xf numFmtId="195" fontId="18" fillId="0" borderId="10" xfId="44" applyNumberFormat="1" applyFont="1" applyFill="1" applyBorder="1" applyAlignment="1">
      <alignment horizontal="right"/>
    </xf>
    <xf numFmtId="49" fontId="18" fillId="0" borderId="16" xfId="0" applyNumberFormat="1" applyFont="1" applyFill="1" applyBorder="1" applyAlignment="1">
      <alignment horizontal="left"/>
    </xf>
    <xf numFmtId="3" fontId="18" fillId="33" borderId="16" xfId="0" applyNumberFormat="1" applyFont="1" applyFill="1" applyBorder="1" applyAlignment="1">
      <alignment horizontal="right"/>
    </xf>
    <xf numFmtId="195" fontId="18" fillId="0" borderId="15" xfId="44" applyNumberFormat="1" applyFont="1" applyFill="1" applyBorder="1" applyAlignment="1">
      <alignment horizontal="right"/>
    </xf>
    <xf numFmtId="195" fontId="18" fillId="0" borderId="20" xfId="44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95" fontId="18" fillId="0" borderId="17" xfId="44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195" fontId="18" fillId="0" borderId="16" xfId="44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 quotePrefix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179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18" fillId="0" borderId="13" xfId="0" applyNumberFormat="1" applyFont="1" applyBorder="1" applyAlignment="1">
      <alignment/>
    </xf>
    <xf numFmtId="182" fontId="5" fillId="0" borderId="12" xfId="0" applyNumberFormat="1" applyFont="1" applyFill="1" applyBorder="1" applyAlignment="1">
      <alignment horizontal="right" vertical="center"/>
    </xf>
    <xf numFmtId="182" fontId="22" fillId="0" borderId="0" xfId="73" applyNumberFormat="1" applyFont="1" applyBorder="1" applyAlignment="1">
      <alignment vertical="center"/>
      <protection/>
    </xf>
    <xf numFmtId="179" fontId="5" fillId="0" borderId="12" xfId="59" applyNumberFormat="1" applyFont="1" applyBorder="1" applyAlignment="1">
      <alignment vertical="center"/>
      <protection/>
    </xf>
    <xf numFmtId="182" fontId="22" fillId="0" borderId="0" xfId="59" applyNumberFormat="1" applyFont="1" applyBorder="1" applyAlignment="1">
      <alignment horizontal="center"/>
      <protection/>
    </xf>
    <xf numFmtId="0" fontId="22" fillId="0" borderId="0" xfId="59" applyFont="1" applyBorder="1" applyAlignment="1">
      <alignment horizontal="center"/>
      <protection/>
    </xf>
    <xf numFmtId="179" fontId="18" fillId="0" borderId="0" xfId="59" applyNumberFormat="1" applyFont="1" applyBorder="1">
      <alignment/>
      <protection/>
    </xf>
    <xf numFmtId="3" fontId="5" fillId="33" borderId="14" xfId="59" applyNumberFormat="1" applyFont="1" applyFill="1" applyBorder="1" applyAlignment="1">
      <alignment horizontal="right" vertical="center"/>
      <protection/>
    </xf>
    <xf numFmtId="0" fontId="1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18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3" fontId="5" fillId="33" borderId="20" xfId="68" applyNumberFormat="1" applyFont="1" applyFill="1" applyBorder="1" applyAlignment="1">
      <alignment horizontal="center" vertical="center"/>
      <protection/>
    </xf>
    <xf numFmtId="3" fontId="5" fillId="33" borderId="17" xfId="68" applyNumberFormat="1" applyFont="1" applyFill="1" applyBorder="1" applyAlignment="1">
      <alignment horizontal="center" vertical="center"/>
      <protection/>
    </xf>
    <xf numFmtId="3" fontId="5" fillId="33" borderId="0" xfId="68" applyNumberFormat="1" applyFont="1" applyFill="1" applyBorder="1" applyAlignment="1">
      <alignment horizontal="center" vertical="center"/>
      <protection/>
    </xf>
    <xf numFmtId="179" fontId="22" fillId="33" borderId="12" xfId="68" applyNumberFormat="1" applyFont="1" applyFill="1" applyBorder="1" applyAlignment="1">
      <alignment horizontal="center" vertical="center"/>
      <protection/>
    </xf>
    <xf numFmtId="3" fontId="5" fillId="33" borderId="14" xfId="68" applyNumberFormat="1" applyFont="1" applyFill="1" applyBorder="1" applyAlignment="1">
      <alignment horizontal="center" vertical="center"/>
      <protection/>
    </xf>
    <xf numFmtId="3" fontId="5" fillId="33" borderId="12" xfId="68" applyNumberFormat="1" applyFont="1" applyFill="1" applyBorder="1" applyAlignment="1">
      <alignment horizontal="center" vertical="center"/>
      <protection/>
    </xf>
    <xf numFmtId="3" fontId="5" fillId="0" borderId="12" xfId="0" applyNumberFormat="1" applyFont="1" applyBorder="1" applyAlignment="1">
      <alignment horizontal="center" vertical="center"/>
    </xf>
    <xf numFmtId="0" fontId="5" fillId="33" borderId="13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3" fontId="5" fillId="33" borderId="14" xfId="59" applyNumberFormat="1" applyFont="1" applyFill="1" applyBorder="1" applyAlignment="1">
      <alignment horizontal="center" vertical="center"/>
      <protection/>
    </xf>
    <xf numFmtId="3" fontId="5" fillId="33" borderId="12" xfId="59" applyNumberFormat="1" applyFont="1" applyFill="1" applyBorder="1" applyAlignment="1">
      <alignment horizontal="center" vertical="center"/>
      <protection/>
    </xf>
    <xf numFmtId="3" fontId="18" fillId="33" borderId="12" xfId="59" applyNumberFormat="1" applyFont="1" applyFill="1" applyBorder="1" applyAlignment="1">
      <alignment horizontal="center" vertical="center"/>
      <protection/>
    </xf>
    <xf numFmtId="182" fontId="22" fillId="33" borderId="14" xfId="59" applyNumberFormat="1" applyFont="1" applyFill="1" applyBorder="1" applyAlignment="1">
      <alignment horizontal="center" vertical="center"/>
      <protection/>
    </xf>
    <xf numFmtId="182" fontId="22" fillId="33" borderId="12" xfId="59" applyNumberFormat="1" applyFont="1" applyFill="1" applyBorder="1" applyAlignment="1">
      <alignment horizontal="center" vertical="center"/>
      <protection/>
    </xf>
    <xf numFmtId="182" fontId="5" fillId="0" borderId="14" xfId="59" applyNumberFormat="1" applyFont="1" applyBorder="1" applyAlignment="1">
      <alignment horizontal="center" vertical="center"/>
      <protection/>
    </xf>
    <xf numFmtId="182" fontId="5" fillId="0" borderId="12" xfId="59" applyNumberFormat="1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33" borderId="20" xfId="59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horizontal="center" vertical="center"/>
      <protection/>
    </xf>
    <xf numFmtId="182" fontId="22" fillId="0" borderId="14" xfId="59" applyNumberFormat="1" applyFont="1" applyBorder="1" applyAlignment="1">
      <alignment horizontal="center" vertical="center"/>
      <protection/>
    </xf>
    <xf numFmtId="182" fontId="22" fillId="0" borderId="12" xfId="59" applyNumberFormat="1" applyFont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8 2" xfId="77"/>
    <cellStyle name="Normal 9" xfId="78"/>
    <cellStyle name="Normal 9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1"/>
  <sheetViews>
    <sheetView zoomScaleSheetLayoutView="110" workbookViewId="0" topLeftCell="A1">
      <selection activeCell="F88" sqref="F88"/>
    </sheetView>
  </sheetViews>
  <sheetFormatPr defaultColWidth="8.8515625" defaultRowHeight="12.75"/>
  <cols>
    <col min="1" max="1" width="4.00390625" style="3" customWidth="1"/>
    <col min="2" max="2" width="11.00390625" style="3" customWidth="1"/>
    <col min="3" max="5" width="8.57421875" style="3" customWidth="1"/>
    <col min="6" max="7" width="9.7109375" style="3" customWidth="1"/>
    <col min="8" max="8" width="10.7109375" style="3" customWidth="1"/>
    <col min="9" max="9" width="12.00390625" style="3" customWidth="1"/>
    <col min="10" max="10" width="10.7109375" style="3" customWidth="1"/>
    <col min="11" max="11" width="12.7109375" style="3" customWidth="1"/>
    <col min="12" max="12" width="12.28125" style="3" customWidth="1"/>
    <col min="13" max="13" width="5.57421875" style="3" customWidth="1"/>
    <col min="14" max="16384" width="8.8515625" style="3" customWidth="1"/>
  </cols>
  <sheetData>
    <row r="1" spans="2:9" ht="18.75" customHeight="1">
      <c r="B1" s="1" t="s">
        <v>190</v>
      </c>
      <c r="C1" s="2"/>
      <c r="D1" s="2"/>
      <c r="E1" s="13"/>
      <c r="F1" s="2"/>
      <c r="G1" s="2"/>
      <c r="H1" s="2"/>
      <c r="I1" s="1"/>
    </row>
    <row r="2" ht="5.25" customHeight="1"/>
    <row r="3" spans="2:12" ht="15" customHeight="1">
      <c r="B3" s="289" t="s">
        <v>40</v>
      </c>
      <c r="C3" s="279" t="s">
        <v>44</v>
      </c>
      <c r="D3" s="280"/>
      <c r="E3" s="281"/>
      <c r="F3" s="282" t="s">
        <v>157</v>
      </c>
      <c r="G3" s="283"/>
      <c r="H3" s="284"/>
      <c r="I3" s="280" t="s">
        <v>45</v>
      </c>
      <c r="J3" s="280"/>
      <c r="K3" s="280"/>
      <c r="L3" s="144" t="s">
        <v>46</v>
      </c>
    </row>
    <row r="4" spans="2:12" ht="15" customHeight="1">
      <c r="B4" s="290"/>
      <c r="C4" s="53" t="s">
        <v>41</v>
      </c>
      <c r="D4" s="52" t="s">
        <v>42</v>
      </c>
      <c r="E4" s="54" t="s">
        <v>43</v>
      </c>
      <c r="F4" s="53" t="s">
        <v>41</v>
      </c>
      <c r="G4" s="52" t="s">
        <v>42</v>
      </c>
      <c r="H4" s="54" t="s">
        <v>43</v>
      </c>
      <c r="I4" s="53" t="s">
        <v>41</v>
      </c>
      <c r="J4" s="52" t="s">
        <v>42</v>
      </c>
      <c r="K4" s="54" t="s">
        <v>43</v>
      </c>
      <c r="L4" s="53" t="s">
        <v>47</v>
      </c>
    </row>
    <row r="5" spans="2:12" ht="15" customHeight="1" hidden="1">
      <c r="B5" s="135">
        <v>2005</v>
      </c>
      <c r="C5" s="136">
        <v>98544</v>
      </c>
      <c r="D5" s="137">
        <v>3263</v>
      </c>
      <c r="E5" s="138">
        <f>C5+D5</f>
        <v>101807</v>
      </c>
      <c r="F5" s="139">
        <v>132200</v>
      </c>
      <c r="G5" s="139">
        <v>10557</v>
      </c>
      <c r="H5" s="139">
        <f>G5+F5</f>
        <v>142757</v>
      </c>
      <c r="I5" s="136">
        <v>134775</v>
      </c>
      <c r="J5" s="139">
        <v>10936</v>
      </c>
      <c r="K5" s="61">
        <f>J5+I5</f>
        <v>145711</v>
      </c>
      <c r="L5" s="136">
        <f>H5-K5</f>
        <v>-2954</v>
      </c>
    </row>
    <row r="6" spans="2:12" ht="15" customHeight="1" hidden="1">
      <c r="B6" s="135">
        <v>2006</v>
      </c>
      <c r="C6" s="140">
        <v>112411</v>
      </c>
      <c r="D6" s="141">
        <v>3471</v>
      </c>
      <c r="E6" s="142">
        <f>C6+D6</f>
        <v>115882</v>
      </c>
      <c r="F6" s="139">
        <v>147807</v>
      </c>
      <c r="G6" s="139">
        <v>9349</v>
      </c>
      <c r="H6" s="139">
        <f>G6+F6</f>
        <v>157156</v>
      </c>
      <c r="I6" s="140">
        <v>147991</v>
      </c>
      <c r="J6" s="139">
        <v>9489</v>
      </c>
      <c r="K6" s="139">
        <f>J6+I6</f>
        <v>157480</v>
      </c>
      <c r="L6" s="140">
        <f>H6-K6</f>
        <v>-324</v>
      </c>
    </row>
    <row r="7" spans="2:12" ht="15" customHeight="1" hidden="1">
      <c r="B7" s="14">
        <v>2007</v>
      </c>
      <c r="C7" s="58">
        <v>118653</v>
      </c>
      <c r="D7" s="59">
        <v>3703</v>
      </c>
      <c r="E7" s="60">
        <f aca="true" t="shared" si="0" ref="E7:E18">C7+D7</f>
        <v>122356</v>
      </c>
      <c r="F7" s="58">
        <v>150584</v>
      </c>
      <c r="G7" s="59">
        <v>7635</v>
      </c>
      <c r="H7" s="60">
        <f aca="true" t="shared" si="1" ref="H7:H13">F7+G7</f>
        <v>158219</v>
      </c>
      <c r="I7" s="61">
        <v>158099</v>
      </c>
      <c r="J7" s="61">
        <v>8578</v>
      </c>
      <c r="K7" s="61">
        <f aca="true" t="shared" si="2" ref="K7:K16">I7+J7</f>
        <v>166677</v>
      </c>
      <c r="L7" s="66">
        <v>-8458</v>
      </c>
    </row>
    <row r="8" spans="2:12" ht="15" customHeight="1" hidden="1">
      <c r="B8" s="14">
        <v>2008</v>
      </c>
      <c r="C8" s="55">
        <v>118459</v>
      </c>
      <c r="D8" s="42">
        <v>3743</v>
      </c>
      <c r="E8" s="56">
        <f t="shared" si="0"/>
        <v>122202</v>
      </c>
      <c r="F8" s="55">
        <v>151883</v>
      </c>
      <c r="G8" s="42">
        <v>8628</v>
      </c>
      <c r="H8" s="56">
        <f t="shared" si="1"/>
        <v>160511</v>
      </c>
      <c r="I8" s="42">
        <v>161482</v>
      </c>
      <c r="J8" s="42">
        <v>9908</v>
      </c>
      <c r="K8" s="42">
        <f t="shared" si="2"/>
        <v>171390</v>
      </c>
      <c r="L8" s="57">
        <f>H8-K8</f>
        <v>-10879</v>
      </c>
    </row>
    <row r="9" spans="2:12" ht="15" customHeight="1" hidden="1">
      <c r="B9" s="14">
        <v>2009</v>
      </c>
      <c r="C9" s="55">
        <v>127327</v>
      </c>
      <c r="D9" s="42">
        <v>1978</v>
      </c>
      <c r="E9" s="56">
        <f t="shared" si="0"/>
        <v>129305</v>
      </c>
      <c r="F9" s="55">
        <v>161858</v>
      </c>
      <c r="G9" s="42">
        <v>5261</v>
      </c>
      <c r="H9" s="56">
        <f t="shared" si="1"/>
        <v>167119</v>
      </c>
      <c r="I9" s="42">
        <v>156768</v>
      </c>
      <c r="J9" s="42">
        <v>6267</v>
      </c>
      <c r="K9" s="42">
        <f t="shared" si="2"/>
        <v>163035</v>
      </c>
      <c r="L9" s="57">
        <v>4084</v>
      </c>
    </row>
    <row r="10" spans="2:12" ht="15" customHeight="1">
      <c r="B10" s="14">
        <v>2010</v>
      </c>
      <c r="C10" s="55">
        <v>126970</v>
      </c>
      <c r="D10" s="42">
        <v>2530</v>
      </c>
      <c r="E10" s="56">
        <f t="shared" si="0"/>
        <v>129500</v>
      </c>
      <c r="F10" s="55">
        <v>162052</v>
      </c>
      <c r="G10" s="42">
        <v>5539</v>
      </c>
      <c r="H10" s="56">
        <f t="shared" si="1"/>
        <v>167591</v>
      </c>
      <c r="I10" s="42">
        <v>164426</v>
      </c>
      <c r="J10" s="42">
        <v>6326</v>
      </c>
      <c r="K10" s="42">
        <f t="shared" si="2"/>
        <v>170752</v>
      </c>
      <c r="L10" s="57">
        <f>H10-K10</f>
        <v>-3161</v>
      </c>
    </row>
    <row r="11" spans="2:12" ht="15" customHeight="1">
      <c r="B11" s="62">
        <v>2011</v>
      </c>
      <c r="C11" s="55">
        <v>124706</v>
      </c>
      <c r="D11" s="63">
        <v>2898</v>
      </c>
      <c r="E11" s="64">
        <f t="shared" si="0"/>
        <v>127604</v>
      </c>
      <c r="F11" s="65">
        <v>159660</v>
      </c>
      <c r="G11" s="63">
        <v>5738</v>
      </c>
      <c r="H11" s="64">
        <f t="shared" si="1"/>
        <v>165398</v>
      </c>
      <c r="I11" s="63">
        <v>163605</v>
      </c>
      <c r="J11" s="63">
        <v>6216</v>
      </c>
      <c r="K11" s="63">
        <f t="shared" si="2"/>
        <v>169821</v>
      </c>
      <c r="L11" s="67">
        <v>-4423</v>
      </c>
    </row>
    <row r="12" spans="2:12" ht="15" customHeight="1">
      <c r="B12" s="14">
        <v>2012</v>
      </c>
      <c r="C12" s="65">
        <v>131945</v>
      </c>
      <c r="D12" s="63">
        <v>2749</v>
      </c>
      <c r="E12" s="64">
        <f t="shared" si="0"/>
        <v>134694</v>
      </c>
      <c r="F12" s="65">
        <v>167211</v>
      </c>
      <c r="G12" s="63">
        <v>5509</v>
      </c>
      <c r="H12" s="64">
        <f t="shared" si="1"/>
        <v>172720</v>
      </c>
      <c r="I12" s="63">
        <v>167842</v>
      </c>
      <c r="J12" s="63">
        <v>6297</v>
      </c>
      <c r="K12" s="63">
        <f t="shared" si="2"/>
        <v>174139</v>
      </c>
      <c r="L12" s="57">
        <f>H12-K12</f>
        <v>-1419</v>
      </c>
    </row>
    <row r="13" spans="2:12" ht="15" customHeight="1">
      <c r="B13" s="14">
        <v>2013</v>
      </c>
      <c r="C13" s="65">
        <v>122171</v>
      </c>
      <c r="D13" s="63">
        <v>2502</v>
      </c>
      <c r="E13" s="64">
        <f t="shared" si="0"/>
        <v>124673</v>
      </c>
      <c r="F13" s="65">
        <v>157542</v>
      </c>
      <c r="G13" s="63">
        <v>5335</v>
      </c>
      <c r="H13" s="64">
        <f t="shared" si="1"/>
        <v>162877</v>
      </c>
      <c r="I13" s="63">
        <v>162333</v>
      </c>
      <c r="J13" s="63">
        <v>5885</v>
      </c>
      <c r="K13" s="63">
        <f t="shared" si="2"/>
        <v>168218</v>
      </c>
      <c r="L13" s="67">
        <v>-5341</v>
      </c>
    </row>
    <row r="14" spans="2:12" ht="15" customHeight="1">
      <c r="B14" s="14">
        <v>2014</v>
      </c>
      <c r="C14" s="67">
        <v>128623</v>
      </c>
      <c r="D14" s="69">
        <v>3172</v>
      </c>
      <c r="E14" s="70">
        <f t="shared" si="0"/>
        <v>131795</v>
      </c>
      <c r="F14" s="65">
        <v>166075</v>
      </c>
      <c r="G14" s="63">
        <v>7638</v>
      </c>
      <c r="H14" s="64">
        <f>SUM(F14:G14)</f>
        <v>173713</v>
      </c>
      <c r="I14" s="63">
        <v>170742</v>
      </c>
      <c r="J14" s="63">
        <v>8275</v>
      </c>
      <c r="K14" s="63">
        <f t="shared" si="2"/>
        <v>179017</v>
      </c>
      <c r="L14" s="67">
        <f>H14-K14</f>
        <v>-5304</v>
      </c>
    </row>
    <row r="15" spans="2:12" ht="15" customHeight="1">
      <c r="B15" s="14">
        <v>2015</v>
      </c>
      <c r="C15" s="65">
        <v>135012</v>
      </c>
      <c r="D15" s="63">
        <v>4031</v>
      </c>
      <c r="E15" s="64">
        <f t="shared" si="0"/>
        <v>139043</v>
      </c>
      <c r="F15" s="65">
        <v>176782</v>
      </c>
      <c r="G15" s="63">
        <v>8248</v>
      </c>
      <c r="H15" s="64">
        <f>F15+G15</f>
        <v>185030</v>
      </c>
      <c r="I15" s="63">
        <v>181343</v>
      </c>
      <c r="J15" s="63">
        <v>8867</v>
      </c>
      <c r="K15" s="63">
        <f t="shared" si="2"/>
        <v>190210</v>
      </c>
      <c r="L15" s="67">
        <f>SUM(L21:L32)</f>
        <v>-5180</v>
      </c>
    </row>
    <row r="16" spans="2:12" ht="15" customHeight="1">
      <c r="B16" s="143">
        <v>2016</v>
      </c>
      <c r="C16" s="65">
        <f>SUM(C34:C45)</f>
        <v>140288</v>
      </c>
      <c r="D16" s="63">
        <f>SUM(D34:D45)</f>
        <v>5801</v>
      </c>
      <c r="E16" s="64">
        <f t="shared" si="0"/>
        <v>146089</v>
      </c>
      <c r="F16" s="63">
        <f>SUM(F34:F45)</f>
        <v>186810</v>
      </c>
      <c r="G16" s="63">
        <f>SUM(G34:G45)</f>
        <v>10586</v>
      </c>
      <c r="H16" s="63">
        <f>F16+G16</f>
        <v>197396</v>
      </c>
      <c r="I16" s="55">
        <f>SUM(I34:I45)</f>
        <v>193759</v>
      </c>
      <c r="J16" s="42">
        <f>SUM(J34:J45)</f>
        <v>9955</v>
      </c>
      <c r="K16" s="56">
        <f t="shared" si="2"/>
        <v>203714</v>
      </c>
      <c r="L16" s="67">
        <f>H16-K16</f>
        <v>-6318</v>
      </c>
    </row>
    <row r="17" spans="2:12" ht="15" customHeight="1">
      <c r="B17" s="143">
        <v>2017</v>
      </c>
      <c r="C17" s="65">
        <f>SUM(C47:C58)</f>
        <v>153468</v>
      </c>
      <c r="D17" s="63">
        <f>SUM(D47:D58)</f>
        <v>4047</v>
      </c>
      <c r="E17" s="64">
        <f t="shared" si="0"/>
        <v>157515</v>
      </c>
      <c r="F17" s="63">
        <f>SUM(F47:F58)</f>
        <v>204105</v>
      </c>
      <c r="G17" s="63">
        <f>SUM(G47:G58)</f>
        <v>8135</v>
      </c>
      <c r="H17" s="63">
        <f>F17+G17</f>
        <v>212240</v>
      </c>
      <c r="I17" s="55">
        <f>SUM(I47:I58)</f>
        <v>210827</v>
      </c>
      <c r="J17" s="42">
        <f>SUM(J47:J58)</f>
        <v>9228</v>
      </c>
      <c r="K17" s="56">
        <f>SUM(K47:K58)</f>
        <v>220055</v>
      </c>
      <c r="L17" s="67">
        <f>H17-K17</f>
        <v>-7815</v>
      </c>
    </row>
    <row r="18" spans="2:12" ht="15" customHeight="1">
      <c r="B18" s="278">
        <v>2018</v>
      </c>
      <c r="C18" s="63">
        <f>SUM(C60:C71)</f>
        <v>167651</v>
      </c>
      <c r="D18" s="63">
        <f>SUM(D60:D71)</f>
        <v>4845</v>
      </c>
      <c r="E18" s="64">
        <f t="shared" si="0"/>
        <v>172496</v>
      </c>
      <c r="F18" s="63">
        <f>SUM(F60:F71)</f>
        <v>227487</v>
      </c>
      <c r="G18" s="63">
        <f>SUM(G60:G71)</f>
        <v>9019</v>
      </c>
      <c r="H18" s="64">
        <f>F18+G18</f>
        <v>236506</v>
      </c>
      <c r="I18" s="42">
        <f>SUM(I60:I71)</f>
        <v>210595</v>
      </c>
      <c r="J18" s="42">
        <f>SUM(J60:J71)</f>
        <v>8361</v>
      </c>
      <c r="K18" s="56">
        <f>SUM(K60:K71)</f>
        <v>240549</v>
      </c>
      <c r="L18" s="69">
        <f>H18-K18</f>
        <v>-4043</v>
      </c>
    </row>
    <row r="19" spans="2:12" ht="15" customHeight="1">
      <c r="B19" s="276">
        <v>2019</v>
      </c>
      <c r="C19" s="260">
        <f>SUM(C73:C84)</f>
        <v>173920</v>
      </c>
      <c r="D19" s="277">
        <f aca="true" t="shared" si="3" ref="D19:L19">SUM(D73:D84)</f>
        <v>6938</v>
      </c>
      <c r="E19" s="134">
        <f t="shared" si="3"/>
        <v>180858</v>
      </c>
      <c r="F19" s="277">
        <f t="shared" si="3"/>
        <v>239437</v>
      </c>
      <c r="G19" s="277">
        <f t="shared" si="3"/>
        <v>10534</v>
      </c>
      <c r="H19" s="277">
        <f t="shared" si="3"/>
        <v>249971</v>
      </c>
      <c r="I19" s="260">
        <f t="shared" si="3"/>
        <v>248499</v>
      </c>
      <c r="J19" s="277">
        <f t="shared" si="3"/>
        <v>9835</v>
      </c>
      <c r="K19" s="134">
        <f t="shared" si="3"/>
        <v>258334</v>
      </c>
      <c r="L19" s="277">
        <f t="shared" si="3"/>
        <v>-8363</v>
      </c>
    </row>
    <row r="20" spans="2:12" ht="13.5" customHeight="1" hidden="1">
      <c r="B20" s="293">
        <v>2015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</row>
    <row r="21" spans="2:12" ht="13.5" customHeight="1" hidden="1">
      <c r="B21" s="163" t="s">
        <v>48</v>
      </c>
      <c r="C21" s="162">
        <v>10519</v>
      </c>
      <c r="D21" s="161">
        <v>198</v>
      </c>
      <c r="E21" s="161">
        <f aca="true" t="shared" si="4" ref="E21:E32">C21+D21</f>
        <v>10717</v>
      </c>
      <c r="F21" s="162">
        <v>15260</v>
      </c>
      <c r="G21" s="161">
        <v>556</v>
      </c>
      <c r="H21" s="161">
        <f aca="true" t="shared" si="5" ref="H21:H32">SUM(F21:G21)</f>
        <v>15816</v>
      </c>
      <c r="I21" s="162">
        <v>19039</v>
      </c>
      <c r="J21" s="161">
        <v>764</v>
      </c>
      <c r="K21" s="161">
        <f aca="true" t="shared" si="6" ref="K21:K32">I21+J21</f>
        <v>19803</v>
      </c>
      <c r="L21" s="160">
        <f aca="true" t="shared" si="7" ref="L21:L32">H21-K21</f>
        <v>-3987</v>
      </c>
    </row>
    <row r="22" spans="2:12" ht="13.5" customHeight="1" hidden="1">
      <c r="B22" s="159" t="s">
        <v>49</v>
      </c>
      <c r="C22" s="158">
        <v>7163</v>
      </c>
      <c r="D22" s="116">
        <v>277</v>
      </c>
      <c r="E22" s="116">
        <f t="shared" si="4"/>
        <v>7440</v>
      </c>
      <c r="F22" s="158">
        <v>9808</v>
      </c>
      <c r="G22" s="116">
        <v>566</v>
      </c>
      <c r="H22" s="116">
        <f t="shared" si="5"/>
        <v>10374</v>
      </c>
      <c r="I22" s="158">
        <v>12126</v>
      </c>
      <c r="J22" s="116">
        <v>633</v>
      </c>
      <c r="K22" s="116">
        <f t="shared" si="6"/>
        <v>12759</v>
      </c>
      <c r="L22" s="57">
        <f t="shared" si="7"/>
        <v>-2385</v>
      </c>
    </row>
    <row r="23" spans="2:12" ht="13.5" customHeight="1" hidden="1">
      <c r="B23" s="159" t="s">
        <v>50</v>
      </c>
      <c r="C23" s="158">
        <v>8521</v>
      </c>
      <c r="D23" s="116">
        <v>124</v>
      </c>
      <c r="E23" s="116">
        <f t="shared" si="4"/>
        <v>8645</v>
      </c>
      <c r="F23" s="158">
        <v>11863</v>
      </c>
      <c r="G23" s="116">
        <v>459</v>
      </c>
      <c r="H23" s="116">
        <f t="shared" si="5"/>
        <v>12322</v>
      </c>
      <c r="I23" s="158">
        <v>12629</v>
      </c>
      <c r="J23" s="116">
        <v>579</v>
      </c>
      <c r="K23" s="116">
        <f t="shared" si="6"/>
        <v>13208</v>
      </c>
      <c r="L23" s="57">
        <f t="shared" si="7"/>
        <v>-886</v>
      </c>
    </row>
    <row r="24" spans="2:12" ht="13.5" customHeight="1" hidden="1">
      <c r="B24" s="159" t="s">
        <v>51</v>
      </c>
      <c r="C24" s="158">
        <v>9112</v>
      </c>
      <c r="D24" s="116">
        <v>131</v>
      </c>
      <c r="E24" s="116">
        <f t="shared" si="4"/>
        <v>9243</v>
      </c>
      <c r="F24" s="157">
        <v>12747</v>
      </c>
      <c r="G24" s="116">
        <v>816</v>
      </c>
      <c r="H24" s="116">
        <f t="shared" si="5"/>
        <v>13563</v>
      </c>
      <c r="I24" s="158">
        <v>13533</v>
      </c>
      <c r="J24" s="116">
        <v>890</v>
      </c>
      <c r="K24" s="116">
        <f t="shared" si="6"/>
        <v>14423</v>
      </c>
      <c r="L24" s="57">
        <f t="shared" si="7"/>
        <v>-860</v>
      </c>
    </row>
    <row r="25" spans="2:12" ht="13.5" customHeight="1" hidden="1">
      <c r="B25" s="159" t="s">
        <v>52</v>
      </c>
      <c r="C25" s="158">
        <v>10681</v>
      </c>
      <c r="D25" s="116">
        <v>218</v>
      </c>
      <c r="E25" s="116">
        <f t="shared" si="4"/>
        <v>10899</v>
      </c>
      <c r="F25" s="158">
        <v>14518</v>
      </c>
      <c r="G25" s="116">
        <v>730</v>
      </c>
      <c r="H25" s="116">
        <f t="shared" si="5"/>
        <v>15248</v>
      </c>
      <c r="I25" s="158">
        <v>13221</v>
      </c>
      <c r="J25" s="116">
        <v>881</v>
      </c>
      <c r="K25" s="116">
        <f t="shared" si="6"/>
        <v>14102</v>
      </c>
      <c r="L25" s="57">
        <f t="shared" si="7"/>
        <v>1146</v>
      </c>
    </row>
    <row r="26" spans="2:12" ht="13.5" customHeight="1" hidden="1">
      <c r="B26" s="159" t="s">
        <v>53</v>
      </c>
      <c r="C26" s="158">
        <v>11260</v>
      </c>
      <c r="D26" s="116">
        <v>515</v>
      </c>
      <c r="E26" s="116">
        <f t="shared" si="4"/>
        <v>11775</v>
      </c>
      <c r="F26" s="158">
        <v>14466</v>
      </c>
      <c r="G26" s="116">
        <v>835</v>
      </c>
      <c r="H26" s="116">
        <f t="shared" si="5"/>
        <v>15301</v>
      </c>
      <c r="I26" s="158">
        <v>12756</v>
      </c>
      <c r="J26" s="156">
        <v>819</v>
      </c>
      <c r="K26" s="116">
        <f t="shared" si="6"/>
        <v>13575</v>
      </c>
      <c r="L26" s="57">
        <f t="shared" si="7"/>
        <v>1726</v>
      </c>
    </row>
    <row r="27" spans="2:12" ht="13.5" customHeight="1" hidden="1">
      <c r="B27" s="159" t="s">
        <v>54</v>
      </c>
      <c r="C27" s="158">
        <v>15137</v>
      </c>
      <c r="D27" s="116">
        <v>232</v>
      </c>
      <c r="E27" s="116">
        <f t="shared" si="4"/>
        <v>15369</v>
      </c>
      <c r="F27" s="158">
        <v>18756</v>
      </c>
      <c r="G27" s="116">
        <v>457</v>
      </c>
      <c r="H27" s="116">
        <f t="shared" si="5"/>
        <v>19213</v>
      </c>
      <c r="I27" s="158">
        <v>19418</v>
      </c>
      <c r="J27" s="116">
        <v>474</v>
      </c>
      <c r="K27" s="116">
        <f t="shared" si="6"/>
        <v>19892</v>
      </c>
      <c r="L27" s="57">
        <f t="shared" si="7"/>
        <v>-679</v>
      </c>
    </row>
    <row r="28" spans="2:12" ht="13.5" customHeight="1" hidden="1">
      <c r="B28" s="159" t="s">
        <v>55</v>
      </c>
      <c r="C28" s="158">
        <v>12605</v>
      </c>
      <c r="D28" s="116">
        <v>229</v>
      </c>
      <c r="E28" s="116">
        <f t="shared" si="4"/>
        <v>12834</v>
      </c>
      <c r="F28" s="158">
        <v>15920</v>
      </c>
      <c r="G28" s="116">
        <v>304</v>
      </c>
      <c r="H28" s="116">
        <f t="shared" si="5"/>
        <v>16224</v>
      </c>
      <c r="I28" s="158">
        <v>17034</v>
      </c>
      <c r="J28" s="156">
        <v>571</v>
      </c>
      <c r="K28" s="116">
        <f t="shared" si="6"/>
        <v>17605</v>
      </c>
      <c r="L28" s="57">
        <f t="shared" si="7"/>
        <v>-1381</v>
      </c>
    </row>
    <row r="29" spans="2:12" ht="13.5" customHeight="1" hidden="1">
      <c r="B29" s="159" t="s">
        <v>56</v>
      </c>
      <c r="C29" s="158">
        <v>12709</v>
      </c>
      <c r="D29" s="116">
        <v>384</v>
      </c>
      <c r="E29" s="116">
        <f t="shared" si="4"/>
        <v>13093</v>
      </c>
      <c r="F29" s="158">
        <v>16230</v>
      </c>
      <c r="G29" s="116">
        <v>566</v>
      </c>
      <c r="H29" s="116">
        <f t="shared" si="5"/>
        <v>16796</v>
      </c>
      <c r="I29" s="158">
        <v>16280</v>
      </c>
      <c r="J29" s="156">
        <v>612</v>
      </c>
      <c r="K29" s="116">
        <f t="shared" si="6"/>
        <v>16892</v>
      </c>
      <c r="L29" s="57">
        <f t="shared" si="7"/>
        <v>-96</v>
      </c>
    </row>
    <row r="30" spans="2:12" ht="13.5" customHeight="1" hidden="1">
      <c r="B30" s="159" t="s">
        <v>57</v>
      </c>
      <c r="C30" s="158">
        <v>10987</v>
      </c>
      <c r="D30" s="116">
        <v>633</v>
      </c>
      <c r="E30" s="116">
        <f t="shared" si="4"/>
        <v>11620</v>
      </c>
      <c r="F30" s="158">
        <v>13983</v>
      </c>
      <c r="G30" s="116">
        <v>1068</v>
      </c>
      <c r="H30" s="116">
        <f t="shared" si="5"/>
        <v>15051</v>
      </c>
      <c r="I30" s="158">
        <v>16090</v>
      </c>
      <c r="J30" s="156">
        <v>1023</v>
      </c>
      <c r="K30" s="116">
        <f t="shared" si="6"/>
        <v>17113</v>
      </c>
      <c r="L30" s="57">
        <f t="shared" si="7"/>
        <v>-2062</v>
      </c>
    </row>
    <row r="31" spans="2:12" ht="13.5" customHeight="1" hidden="1">
      <c r="B31" s="159" t="s">
        <v>58</v>
      </c>
      <c r="C31" s="158">
        <v>9170</v>
      </c>
      <c r="D31" s="116">
        <v>427</v>
      </c>
      <c r="E31" s="116">
        <f t="shared" si="4"/>
        <v>9597</v>
      </c>
      <c r="F31" s="158">
        <v>12357</v>
      </c>
      <c r="G31" s="116">
        <v>696</v>
      </c>
      <c r="H31" s="116">
        <f t="shared" si="5"/>
        <v>13053</v>
      </c>
      <c r="I31" s="185">
        <v>13276</v>
      </c>
      <c r="J31" s="156">
        <v>727</v>
      </c>
      <c r="K31" s="116">
        <f t="shared" si="6"/>
        <v>14003</v>
      </c>
      <c r="L31" s="57">
        <f t="shared" si="7"/>
        <v>-950</v>
      </c>
    </row>
    <row r="32" spans="2:12" ht="13.5" customHeight="1" hidden="1">
      <c r="B32" s="186" t="s">
        <v>59</v>
      </c>
      <c r="C32" s="187">
        <v>17148</v>
      </c>
      <c r="D32" s="188">
        <v>663</v>
      </c>
      <c r="E32" s="188">
        <f t="shared" si="4"/>
        <v>17811</v>
      </c>
      <c r="F32" s="187">
        <v>20874</v>
      </c>
      <c r="G32" s="188">
        <v>1195</v>
      </c>
      <c r="H32" s="188">
        <f t="shared" si="5"/>
        <v>22069</v>
      </c>
      <c r="I32" s="189">
        <v>15941</v>
      </c>
      <c r="J32" s="190">
        <v>894</v>
      </c>
      <c r="K32" s="191">
        <f t="shared" si="6"/>
        <v>16835</v>
      </c>
      <c r="L32" s="192">
        <f t="shared" si="7"/>
        <v>5234</v>
      </c>
    </row>
    <row r="33" spans="2:12" ht="13.5" customHeight="1" hidden="1">
      <c r="B33" s="293">
        <v>2016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</row>
    <row r="34" spans="2:12" ht="13.5" customHeight="1" hidden="1">
      <c r="B34" s="163" t="s">
        <v>48</v>
      </c>
      <c r="C34" s="162">
        <v>11701</v>
      </c>
      <c r="D34" s="161">
        <v>394</v>
      </c>
      <c r="E34" s="161">
        <v>12095</v>
      </c>
      <c r="F34" s="162">
        <v>17306</v>
      </c>
      <c r="G34" s="161">
        <v>741</v>
      </c>
      <c r="H34" s="161">
        <v>18047</v>
      </c>
      <c r="I34" s="162">
        <v>22657</v>
      </c>
      <c r="J34" s="161">
        <v>746</v>
      </c>
      <c r="K34" s="193">
        <v>23403</v>
      </c>
      <c r="L34" s="160">
        <f aca="true" t="shared" si="8" ref="L34:L45">H34-K34</f>
        <v>-5356</v>
      </c>
    </row>
    <row r="35" spans="2:12" ht="13.5" customHeight="1" hidden="1">
      <c r="B35" s="159" t="s">
        <v>49</v>
      </c>
      <c r="C35" s="158">
        <v>7931</v>
      </c>
      <c r="D35" s="116">
        <v>295</v>
      </c>
      <c r="E35" s="116">
        <v>8226</v>
      </c>
      <c r="F35" s="158">
        <v>11136</v>
      </c>
      <c r="G35" s="116">
        <v>448</v>
      </c>
      <c r="H35" s="116">
        <v>11584</v>
      </c>
      <c r="I35" s="158">
        <v>13168</v>
      </c>
      <c r="J35" s="116">
        <v>495</v>
      </c>
      <c r="K35" s="194">
        <v>13663</v>
      </c>
      <c r="L35" s="57">
        <f t="shared" si="8"/>
        <v>-2079</v>
      </c>
    </row>
    <row r="36" spans="2:12" ht="13.5" customHeight="1" hidden="1">
      <c r="B36" s="159" t="s">
        <v>50</v>
      </c>
      <c r="C36" s="158">
        <v>9590</v>
      </c>
      <c r="D36" s="116">
        <v>392</v>
      </c>
      <c r="E36" s="116">
        <v>9982</v>
      </c>
      <c r="F36" s="158">
        <v>12864</v>
      </c>
      <c r="G36" s="116">
        <v>704</v>
      </c>
      <c r="H36" s="116">
        <v>13568</v>
      </c>
      <c r="I36" s="158">
        <v>13550</v>
      </c>
      <c r="J36" s="116">
        <v>1082</v>
      </c>
      <c r="K36" s="194">
        <v>14632</v>
      </c>
      <c r="L36" s="57">
        <f t="shared" si="8"/>
        <v>-1064</v>
      </c>
    </row>
    <row r="37" spans="2:12" ht="13.5" customHeight="1" hidden="1">
      <c r="B37" s="159" t="s">
        <v>51</v>
      </c>
      <c r="C37" s="158">
        <v>10939</v>
      </c>
      <c r="D37" s="116">
        <v>368</v>
      </c>
      <c r="E37" s="116">
        <v>11307</v>
      </c>
      <c r="F37" s="157">
        <v>14408</v>
      </c>
      <c r="G37" s="116">
        <v>1230</v>
      </c>
      <c r="H37" s="116">
        <v>15638</v>
      </c>
      <c r="I37" s="158">
        <v>14784</v>
      </c>
      <c r="J37" s="116">
        <v>1279</v>
      </c>
      <c r="K37" s="194">
        <v>16063</v>
      </c>
      <c r="L37" s="57">
        <f t="shared" si="8"/>
        <v>-425</v>
      </c>
    </row>
    <row r="38" spans="2:12" ht="13.5" customHeight="1" hidden="1">
      <c r="B38" s="159" t="s">
        <v>52</v>
      </c>
      <c r="C38" s="158">
        <v>10685</v>
      </c>
      <c r="D38" s="116">
        <v>561</v>
      </c>
      <c r="E38" s="116">
        <v>11246</v>
      </c>
      <c r="F38" s="158">
        <v>14525</v>
      </c>
      <c r="G38" s="116">
        <v>932</v>
      </c>
      <c r="H38" s="116">
        <v>15457</v>
      </c>
      <c r="I38" s="158">
        <v>14186</v>
      </c>
      <c r="J38" s="116">
        <v>995</v>
      </c>
      <c r="K38" s="194">
        <v>15181</v>
      </c>
      <c r="L38" s="57">
        <f t="shared" si="8"/>
        <v>276</v>
      </c>
    </row>
    <row r="39" spans="2:12" ht="13.5" customHeight="1" hidden="1">
      <c r="B39" s="159" t="s">
        <v>53</v>
      </c>
      <c r="C39" s="158">
        <v>12454</v>
      </c>
      <c r="D39" s="116">
        <v>482</v>
      </c>
      <c r="E39" s="116">
        <v>12936</v>
      </c>
      <c r="F39" s="158">
        <v>16760</v>
      </c>
      <c r="G39" s="116">
        <v>542</v>
      </c>
      <c r="H39" s="116">
        <v>17302</v>
      </c>
      <c r="I39" s="158">
        <v>15084</v>
      </c>
      <c r="J39" s="156">
        <v>554</v>
      </c>
      <c r="K39" s="194">
        <v>15638</v>
      </c>
      <c r="L39" s="57">
        <f t="shared" si="8"/>
        <v>1664</v>
      </c>
    </row>
    <row r="40" spans="2:12" ht="13.5" customHeight="1" hidden="1">
      <c r="B40" s="159" t="s">
        <v>54</v>
      </c>
      <c r="C40" s="158">
        <v>15600</v>
      </c>
      <c r="D40" s="116">
        <v>882</v>
      </c>
      <c r="E40" s="116">
        <v>16482</v>
      </c>
      <c r="F40" s="158">
        <v>19892</v>
      </c>
      <c r="G40" s="116">
        <v>1321</v>
      </c>
      <c r="H40" s="116">
        <v>21213</v>
      </c>
      <c r="I40" s="158">
        <v>20325</v>
      </c>
      <c r="J40" s="116">
        <v>754</v>
      </c>
      <c r="K40" s="194">
        <v>21079</v>
      </c>
      <c r="L40" s="57">
        <f t="shared" si="8"/>
        <v>134</v>
      </c>
    </row>
    <row r="41" spans="2:12" ht="13.5" customHeight="1" hidden="1">
      <c r="B41" s="159" t="s">
        <v>55</v>
      </c>
      <c r="C41" s="158">
        <v>11797</v>
      </c>
      <c r="D41" s="116">
        <v>473</v>
      </c>
      <c r="E41" s="116">
        <v>12270</v>
      </c>
      <c r="F41" s="158">
        <v>15218</v>
      </c>
      <c r="G41" s="116">
        <v>919</v>
      </c>
      <c r="H41" s="116">
        <v>16137</v>
      </c>
      <c r="I41" s="195">
        <v>16255</v>
      </c>
      <c r="J41" s="196">
        <v>704</v>
      </c>
      <c r="K41" s="194">
        <v>16959</v>
      </c>
      <c r="L41" s="57">
        <f t="shared" si="8"/>
        <v>-822</v>
      </c>
    </row>
    <row r="42" spans="2:12" ht="13.5" customHeight="1" hidden="1">
      <c r="B42" s="159" t="s">
        <v>56</v>
      </c>
      <c r="C42" s="158">
        <v>11648</v>
      </c>
      <c r="D42" s="116">
        <v>418</v>
      </c>
      <c r="E42" s="116">
        <v>12066</v>
      </c>
      <c r="F42" s="158">
        <v>15167</v>
      </c>
      <c r="G42" s="116">
        <v>874</v>
      </c>
      <c r="H42" s="116">
        <v>16041</v>
      </c>
      <c r="I42" s="195">
        <v>15101</v>
      </c>
      <c r="J42" s="196">
        <v>1074</v>
      </c>
      <c r="K42" s="194">
        <v>16175</v>
      </c>
      <c r="L42" s="57">
        <f t="shared" si="8"/>
        <v>-134</v>
      </c>
    </row>
    <row r="43" spans="2:12" ht="13.5" customHeight="1" hidden="1">
      <c r="B43" s="159" t="s">
        <v>57</v>
      </c>
      <c r="C43" s="158">
        <v>10930</v>
      </c>
      <c r="D43" s="116">
        <v>463</v>
      </c>
      <c r="E43" s="116">
        <v>11393</v>
      </c>
      <c r="F43" s="158">
        <v>14639</v>
      </c>
      <c r="G43" s="116">
        <v>952</v>
      </c>
      <c r="H43" s="116">
        <v>15591</v>
      </c>
      <c r="I43" s="195">
        <v>16561</v>
      </c>
      <c r="J43" s="196">
        <v>781</v>
      </c>
      <c r="K43" s="194">
        <v>17342</v>
      </c>
      <c r="L43" s="57">
        <f t="shared" si="8"/>
        <v>-1751</v>
      </c>
    </row>
    <row r="44" spans="2:12" ht="13.5" customHeight="1" hidden="1">
      <c r="B44" s="159" t="s">
        <v>58</v>
      </c>
      <c r="C44" s="158">
        <v>8791</v>
      </c>
      <c r="D44" s="116">
        <v>452</v>
      </c>
      <c r="E44" s="116">
        <v>9243</v>
      </c>
      <c r="F44" s="158">
        <v>12539</v>
      </c>
      <c r="G44" s="116">
        <v>811</v>
      </c>
      <c r="H44" s="116">
        <v>13350</v>
      </c>
      <c r="I44" s="195">
        <v>13500</v>
      </c>
      <c r="J44" s="196">
        <v>665</v>
      </c>
      <c r="K44" s="194">
        <v>14165</v>
      </c>
      <c r="L44" s="57">
        <f t="shared" si="8"/>
        <v>-815</v>
      </c>
    </row>
    <row r="45" spans="2:12" ht="13.5" customHeight="1" hidden="1">
      <c r="B45" s="186" t="s">
        <v>59</v>
      </c>
      <c r="C45" s="187">
        <v>18222</v>
      </c>
      <c r="D45" s="188">
        <v>621</v>
      </c>
      <c r="E45" s="188">
        <v>18843</v>
      </c>
      <c r="F45" s="187">
        <v>22356</v>
      </c>
      <c r="G45" s="188">
        <v>1112</v>
      </c>
      <c r="H45" s="188">
        <v>23468</v>
      </c>
      <c r="I45" s="197">
        <v>18588</v>
      </c>
      <c r="J45" s="196">
        <v>826</v>
      </c>
      <c r="K45" s="194">
        <v>19414</v>
      </c>
      <c r="L45" s="57">
        <f t="shared" si="8"/>
        <v>4054</v>
      </c>
    </row>
    <row r="46" spans="2:12" ht="15" customHeight="1">
      <c r="B46" s="291">
        <v>2017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</row>
    <row r="47" spans="2:12" ht="14.25" customHeight="1">
      <c r="B47" s="198" t="s">
        <v>48</v>
      </c>
      <c r="C47" s="161">
        <v>11459</v>
      </c>
      <c r="D47" s="199">
        <v>532</v>
      </c>
      <c r="E47" s="200">
        <f aca="true" t="shared" si="9" ref="E47:E56">C47+D47</f>
        <v>11991</v>
      </c>
      <c r="F47" s="199">
        <v>17769</v>
      </c>
      <c r="G47" s="199">
        <v>765</v>
      </c>
      <c r="H47" s="200">
        <f aca="true" t="shared" si="10" ref="H47:H56">SUM(F47:G47)</f>
        <v>18534</v>
      </c>
      <c r="I47" s="161">
        <v>23639</v>
      </c>
      <c r="J47" s="201">
        <v>919</v>
      </c>
      <c r="K47" s="161">
        <f aca="true" t="shared" si="11" ref="K47:K58">J47+I47</f>
        <v>24558</v>
      </c>
      <c r="L47" s="202">
        <f aca="true" t="shared" si="12" ref="L47:L58">H47-K47</f>
        <v>-6024</v>
      </c>
    </row>
    <row r="48" spans="2:12" ht="14.25" customHeight="1">
      <c r="B48" s="203" t="s">
        <v>49</v>
      </c>
      <c r="C48" s="204">
        <v>7599</v>
      </c>
      <c r="D48" s="204">
        <v>292</v>
      </c>
      <c r="E48" s="205">
        <f t="shared" si="9"/>
        <v>7891</v>
      </c>
      <c r="F48" s="204">
        <v>10762</v>
      </c>
      <c r="G48" s="204">
        <v>473</v>
      </c>
      <c r="H48" s="205">
        <f t="shared" si="10"/>
        <v>11235</v>
      </c>
      <c r="I48" s="116">
        <v>13251</v>
      </c>
      <c r="J48" s="156">
        <v>560</v>
      </c>
      <c r="K48" s="116">
        <f t="shared" si="11"/>
        <v>13811</v>
      </c>
      <c r="L48" s="55">
        <f t="shared" si="12"/>
        <v>-2576</v>
      </c>
    </row>
    <row r="49" spans="2:13" ht="14.25" customHeight="1">
      <c r="B49" s="203" t="s">
        <v>50</v>
      </c>
      <c r="C49" s="204">
        <v>9093</v>
      </c>
      <c r="D49" s="204">
        <v>397</v>
      </c>
      <c r="E49" s="205">
        <f t="shared" si="9"/>
        <v>9490</v>
      </c>
      <c r="F49" s="204">
        <v>13176</v>
      </c>
      <c r="G49" s="204">
        <v>679</v>
      </c>
      <c r="H49" s="205">
        <f t="shared" si="10"/>
        <v>13855</v>
      </c>
      <c r="I49" s="116">
        <v>13726</v>
      </c>
      <c r="J49" s="156">
        <v>922</v>
      </c>
      <c r="K49" s="116">
        <f t="shared" si="11"/>
        <v>14648</v>
      </c>
      <c r="L49" s="55">
        <f t="shared" si="12"/>
        <v>-793</v>
      </c>
      <c r="M49" s="206"/>
    </row>
    <row r="50" spans="2:13" ht="14.25" customHeight="1">
      <c r="B50" s="203" t="s">
        <v>51</v>
      </c>
      <c r="C50" s="204">
        <v>11385</v>
      </c>
      <c r="D50" s="204">
        <v>217</v>
      </c>
      <c r="E50" s="204">
        <f t="shared" si="9"/>
        <v>11602</v>
      </c>
      <c r="F50" s="207">
        <v>15167</v>
      </c>
      <c r="G50" s="204">
        <v>931</v>
      </c>
      <c r="H50" s="204">
        <f t="shared" si="10"/>
        <v>16098</v>
      </c>
      <c r="I50" s="158">
        <v>15815</v>
      </c>
      <c r="J50" s="156">
        <v>850</v>
      </c>
      <c r="K50" s="116">
        <f t="shared" si="11"/>
        <v>16665</v>
      </c>
      <c r="L50" s="55">
        <f t="shared" si="12"/>
        <v>-567</v>
      </c>
      <c r="M50" s="206"/>
    </row>
    <row r="51" spans="2:13" ht="14.25" customHeight="1">
      <c r="B51" s="203" t="s">
        <v>52</v>
      </c>
      <c r="C51" s="116">
        <v>10791</v>
      </c>
      <c r="D51" s="116">
        <v>234</v>
      </c>
      <c r="E51" s="194">
        <f t="shared" si="9"/>
        <v>11025</v>
      </c>
      <c r="F51" s="116">
        <v>15562</v>
      </c>
      <c r="G51" s="116">
        <v>636</v>
      </c>
      <c r="H51" s="194">
        <f t="shared" si="10"/>
        <v>16198</v>
      </c>
      <c r="I51" s="208">
        <v>14844</v>
      </c>
      <c r="J51" s="116">
        <v>921</v>
      </c>
      <c r="K51" s="194">
        <f t="shared" si="11"/>
        <v>15765</v>
      </c>
      <c r="L51" s="55">
        <f t="shared" si="12"/>
        <v>433</v>
      </c>
      <c r="M51" s="206"/>
    </row>
    <row r="52" spans="2:13" ht="14.25" customHeight="1">
      <c r="B52" s="203" t="s">
        <v>53</v>
      </c>
      <c r="C52" s="204">
        <v>13943</v>
      </c>
      <c r="D52" s="116">
        <v>314</v>
      </c>
      <c r="E52" s="205">
        <f t="shared" si="9"/>
        <v>14257</v>
      </c>
      <c r="F52" s="207">
        <v>17997</v>
      </c>
      <c r="G52" s="116">
        <v>437</v>
      </c>
      <c r="H52" s="205">
        <f t="shared" si="10"/>
        <v>18434</v>
      </c>
      <c r="I52" s="209">
        <v>16789</v>
      </c>
      <c r="J52" s="116">
        <v>618</v>
      </c>
      <c r="K52" s="194">
        <f t="shared" si="11"/>
        <v>17407</v>
      </c>
      <c r="L52" s="55">
        <f t="shared" si="12"/>
        <v>1027</v>
      </c>
      <c r="M52" s="206"/>
    </row>
    <row r="53" spans="2:13" ht="14.25" customHeight="1">
      <c r="B53" s="203" t="s">
        <v>54</v>
      </c>
      <c r="C53" s="204">
        <v>18104</v>
      </c>
      <c r="D53" s="116">
        <v>288</v>
      </c>
      <c r="E53" s="205">
        <f t="shared" si="9"/>
        <v>18392</v>
      </c>
      <c r="F53" s="207">
        <v>22609</v>
      </c>
      <c r="G53" s="116">
        <v>340</v>
      </c>
      <c r="H53" s="204">
        <f t="shared" si="10"/>
        <v>22949</v>
      </c>
      <c r="I53" s="209">
        <v>23066</v>
      </c>
      <c r="J53" s="116">
        <v>571</v>
      </c>
      <c r="K53" s="194">
        <f t="shared" si="11"/>
        <v>23637</v>
      </c>
      <c r="L53" s="55">
        <f t="shared" si="12"/>
        <v>-688</v>
      </c>
      <c r="M53" s="206"/>
    </row>
    <row r="54" spans="2:13" ht="14.25" customHeight="1">
      <c r="B54" s="203" t="s">
        <v>55</v>
      </c>
      <c r="C54" s="204">
        <v>14394</v>
      </c>
      <c r="D54" s="116">
        <v>286</v>
      </c>
      <c r="E54" s="205">
        <f t="shared" si="9"/>
        <v>14680</v>
      </c>
      <c r="F54" s="204">
        <v>17807</v>
      </c>
      <c r="G54" s="116">
        <v>678</v>
      </c>
      <c r="H54" s="205">
        <f t="shared" si="10"/>
        <v>18485</v>
      </c>
      <c r="I54" s="208">
        <v>19648</v>
      </c>
      <c r="J54" s="116">
        <v>1167</v>
      </c>
      <c r="K54" s="194">
        <f t="shared" si="11"/>
        <v>20815</v>
      </c>
      <c r="L54" s="55">
        <f t="shared" si="12"/>
        <v>-2330</v>
      </c>
      <c r="M54" s="206"/>
    </row>
    <row r="55" spans="2:13" ht="14.25" customHeight="1">
      <c r="B55" s="203" t="s">
        <v>56</v>
      </c>
      <c r="C55" s="116">
        <v>12676</v>
      </c>
      <c r="D55" s="116">
        <v>409</v>
      </c>
      <c r="E55" s="204">
        <f t="shared" si="9"/>
        <v>13085</v>
      </c>
      <c r="F55" s="158">
        <v>16073</v>
      </c>
      <c r="G55" s="116">
        <v>792</v>
      </c>
      <c r="H55" s="205">
        <f t="shared" si="10"/>
        <v>16865</v>
      </c>
      <c r="I55" s="209">
        <v>16858</v>
      </c>
      <c r="J55" s="116">
        <v>865</v>
      </c>
      <c r="K55" s="194">
        <f t="shared" si="11"/>
        <v>17723</v>
      </c>
      <c r="L55" s="55">
        <f t="shared" si="12"/>
        <v>-858</v>
      </c>
      <c r="M55" s="206"/>
    </row>
    <row r="56" spans="2:13" ht="14.25" customHeight="1">
      <c r="B56" s="203" t="s">
        <v>57</v>
      </c>
      <c r="C56" s="116">
        <v>11795</v>
      </c>
      <c r="D56" s="116">
        <v>419</v>
      </c>
      <c r="E56" s="205">
        <f t="shared" si="9"/>
        <v>12214</v>
      </c>
      <c r="F56" s="116">
        <v>15390</v>
      </c>
      <c r="G56" s="116">
        <v>861</v>
      </c>
      <c r="H56" s="204">
        <f t="shared" si="10"/>
        <v>16251</v>
      </c>
      <c r="I56" s="209">
        <v>17080</v>
      </c>
      <c r="J56" s="116">
        <v>672</v>
      </c>
      <c r="K56" s="194">
        <f t="shared" si="11"/>
        <v>17752</v>
      </c>
      <c r="L56" s="55">
        <f t="shared" si="12"/>
        <v>-1501</v>
      </c>
      <c r="M56" s="206"/>
    </row>
    <row r="57" spans="2:13" ht="14.25" customHeight="1">
      <c r="B57" s="203" t="s">
        <v>58</v>
      </c>
      <c r="C57" s="116">
        <v>11834</v>
      </c>
      <c r="D57" s="116">
        <v>277</v>
      </c>
      <c r="E57" s="205">
        <v>12111</v>
      </c>
      <c r="F57" s="116">
        <v>14976</v>
      </c>
      <c r="G57" s="116">
        <v>513</v>
      </c>
      <c r="H57" s="204">
        <v>15489</v>
      </c>
      <c r="I57" s="209">
        <v>16308</v>
      </c>
      <c r="J57" s="116">
        <v>470</v>
      </c>
      <c r="K57" s="194">
        <f t="shared" si="11"/>
        <v>16778</v>
      </c>
      <c r="L57" s="55">
        <f t="shared" si="12"/>
        <v>-1289</v>
      </c>
      <c r="M57" s="206"/>
    </row>
    <row r="58" spans="2:13" ht="14.25" customHeight="1">
      <c r="B58" s="210" t="s">
        <v>59</v>
      </c>
      <c r="C58" s="188">
        <v>20395</v>
      </c>
      <c r="D58" s="188">
        <v>382</v>
      </c>
      <c r="E58" s="211">
        <f>C58+D58</f>
        <v>20777</v>
      </c>
      <c r="F58" s="188">
        <v>26817</v>
      </c>
      <c r="G58" s="188">
        <v>1030</v>
      </c>
      <c r="H58" s="211">
        <f>SUM(F58:G58)</f>
        <v>27847</v>
      </c>
      <c r="I58" s="212">
        <v>19803</v>
      </c>
      <c r="J58" s="188">
        <v>693</v>
      </c>
      <c r="K58" s="194">
        <f t="shared" si="11"/>
        <v>20496</v>
      </c>
      <c r="L58" s="55">
        <f t="shared" si="12"/>
        <v>7351</v>
      </c>
      <c r="M58" s="206"/>
    </row>
    <row r="59" spans="2:13" ht="15" customHeight="1">
      <c r="B59" s="285" t="s">
        <v>24</v>
      </c>
      <c r="C59" s="285"/>
      <c r="D59" s="285"/>
      <c r="E59" s="286"/>
      <c r="F59" s="285"/>
      <c r="G59" s="285"/>
      <c r="H59" s="286"/>
      <c r="I59" s="285"/>
      <c r="J59" s="285"/>
      <c r="K59" s="286"/>
      <c r="L59" s="285"/>
      <c r="M59" s="206"/>
    </row>
    <row r="60" spans="2:13" ht="14.25" customHeight="1">
      <c r="B60" s="198" t="s">
        <v>156</v>
      </c>
      <c r="C60" s="161">
        <v>12177</v>
      </c>
      <c r="D60" s="161">
        <v>477</v>
      </c>
      <c r="E60" s="200">
        <f aca="true" t="shared" si="13" ref="E60:E71">C60+D60</f>
        <v>12654</v>
      </c>
      <c r="F60" s="161">
        <v>18834</v>
      </c>
      <c r="G60" s="161">
        <v>788</v>
      </c>
      <c r="H60" s="200">
        <f aca="true" t="shared" si="14" ref="H60:H71">F60+G60</f>
        <v>19622</v>
      </c>
      <c r="I60" s="161">
        <v>26175</v>
      </c>
      <c r="J60" s="201">
        <v>834</v>
      </c>
      <c r="K60" s="213">
        <f aca="true" t="shared" si="15" ref="K60:K71">I60+J60</f>
        <v>27009</v>
      </c>
      <c r="L60" s="214">
        <f aca="true" t="shared" si="16" ref="L60:L71">H60-K60</f>
        <v>-7387</v>
      </c>
      <c r="M60" s="206"/>
    </row>
    <row r="61" spans="2:13" ht="14.25" customHeight="1">
      <c r="B61" s="203" t="s">
        <v>49</v>
      </c>
      <c r="C61" s="116">
        <v>7127</v>
      </c>
      <c r="D61" s="116">
        <v>286</v>
      </c>
      <c r="E61" s="205">
        <f t="shared" si="13"/>
        <v>7413</v>
      </c>
      <c r="F61" s="116">
        <v>11155</v>
      </c>
      <c r="G61" s="116">
        <v>528</v>
      </c>
      <c r="H61" s="205">
        <f t="shared" si="14"/>
        <v>11683</v>
      </c>
      <c r="I61" s="116">
        <v>13822</v>
      </c>
      <c r="J61" s="156">
        <v>616</v>
      </c>
      <c r="K61" s="215">
        <f t="shared" si="15"/>
        <v>14438</v>
      </c>
      <c r="L61" s="42">
        <f t="shared" si="16"/>
        <v>-2755</v>
      </c>
      <c r="M61" s="206"/>
    </row>
    <row r="62" spans="2:13" ht="14.25" customHeight="1">
      <c r="B62" s="203" t="s">
        <v>50</v>
      </c>
      <c r="C62" s="116">
        <v>11421</v>
      </c>
      <c r="D62" s="116">
        <v>286</v>
      </c>
      <c r="E62" s="205">
        <f t="shared" si="13"/>
        <v>11707</v>
      </c>
      <c r="F62" s="116">
        <v>15098</v>
      </c>
      <c r="G62" s="116">
        <v>663</v>
      </c>
      <c r="H62" s="205">
        <f t="shared" si="14"/>
        <v>15761</v>
      </c>
      <c r="I62" s="116">
        <v>14320</v>
      </c>
      <c r="J62" s="156">
        <v>745</v>
      </c>
      <c r="K62" s="215">
        <f t="shared" si="15"/>
        <v>15065</v>
      </c>
      <c r="L62" s="42">
        <f t="shared" si="16"/>
        <v>696</v>
      </c>
      <c r="M62" s="206"/>
    </row>
    <row r="63" spans="2:13" ht="14.25" customHeight="1">
      <c r="B63" s="203" t="s">
        <v>51</v>
      </c>
      <c r="C63" s="116">
        <v>10463</v>
      </c>
      <c r="D63" s="116">
        <v>356</v>
      </c>
      <c r="E63" s="205">
        <f t="shared" si="13"/>
        <v>10819</v>
      </c>
      <c r="F63" s="116">
        <v>14942</v>
      </c>
      <c r="G63" s="116">
        <v>1050</v>
      </c>
      <c r="H63" s="205">
        <f t="shared" si="14"/>
        <v>15992</v>
      </c>
      <c r="I63" s="116">
        <v>17501</v>
      </c>
      <c r="J63" s="116">
        <v>1327</v>
      </c>
      <c r="K63" s="215">
        <f t="shared" si="15"/>
        <v>18828</v>
      </c>
      <c r="L63" s="42">
        <f t="shared" si="16"/>
        <v>-2836</v>
      </c>
      <c r="M63" s="206"/>
    </row>
    <row r="64" spans="2:13" ht="14.25" customHeight="1">
      <c r="B64" s="203" t="s">
        <v>52</v>
      </c>
      <c r="C64" s="116">
        <v>12748</v>
      </c>
      <c r="D64" s="116">
        <v>408</v>
      </c>
      <c r="E64" s="205">
        <f t="shared" si="13"/>
        <v>13156</v>
      </c>
      <c r="F64" s="116">
        <v>18215</v>
      </c>
      <c r="G64" s="116">
        <v>1069</v>
      </c>
      <c r="H64" s="205">
        <f t="shared" si="14"/>
        <v>19284</v>
      </c>
      <c r="I64" s="116">
        <v>16960</v>
      </c>
      <c r="J64" s="156">
        <v>769</v>
      </c>
      <c r="K64" s="215">
        <f t="shared" si="15"/>
        <v>17729</v>
      </c>
      <c r="L64" s="42">
        <f t="shared" si="16"/>
        <v>1555</v>
      </c>
      <c r="M64" s="206"/>
    </row>
    <row r="65" spans="2:13" ht="14.25" customHeight="1">
      <c r="B65" s="203" t="s">
        <v>53</v>
      </c>
      <c r="C65" s="116">
        <v>15895</v>
      </c>
      <c r="D65" s="116">
        <v>420</v>
      </c>
      <c r="E65" s="205">
        <f t="shared" si="13"/>
        <v>16315</v>
      </c>
      <c r="F65" s="116">
        <v>20473</v>
      </c>
      <c r="G65" s="116">
        <v>985</v>
      </c>
      <c r="H65" s="205">
        <f t="shared" si="14"/>
        <v>21458</v>
      </c>
      <c r="I65" s="116">
        <v>18599</v>
      </c>
      <c r="J65" s="116">
        <v>1075</v>
      </c>
      <c r="K65" s="215">
        <f t="shared" si="15"/>
        <v>19674</v>
      </c>
      <c r="L65" s="42">
        <f t="shared" si="16"/>
        <v>1784</v>
      </c>
      <c r="M65" s="206"/>
    </row>
    <row r="66" spans="2:13" ht="14.25" customHeight="1">
      <c r="B66" s="203" t="s">
        <v>54</v>
      </c>
      <c r="C66" s="116">
        <v>18838</v>
      </c>
      <c r="D66" s="116">
        <v>403</v>
      </c>
      <c r="E66" s="205">
        <f t="shared" si="13"/>
        <v>19241</v>
      </c>
      <c r="F66" s="116">
        <v>24014</v>
      </c>
      <c r="G66" s="116">
        <v>879</v>
      </c>
      <c r="H66" s="205">
        <f t="shared" si="14"/>
        <v>24893</v>
      </c>
      <c r="I66" s="116">
        <v>24494</v>
      </c>
      <c r="J66" s="156">
        <v>859</v>
      </c>
      <c r="K66" s="215">
        <f t="shared" si="15"/>
        <v>25353</v>
      </c>
      <c r="L66" s="42">
        <f t="shared" si="16"/>
        <v>-460</v>
      </c>
      <c r="M66" s="206"/>
    </row>
    <row r="67" spans="2:13" ht="14.25" customHeight="1">
      <c r="B67" s="159" t="s">
        <v>55</v>
      </c>
      <c r="C67" s="158">
        <v>15832</v>
      </c>
      <c r="D67" s="116">
        <v>489</v>
      </c>
      <c r="E67" s="204">
        <f t="shared" si="13"/>
        <v>16321</v>
      </c>
      <c r="F67" s="158">
        <v>20475</v>
      </c>
      <c r="G67" s="116">
        <v>719</v>
      </c>
      <c r="H67" s="204">
        <f t="shared" si="14"/>
        <v>21194</v>
      </c>
      <c r="I67" s="158">
        <v>21656</v>
      </c>
      <c r="J67" s="156">
        <v>903</v>
      </c>
      <c r="K67" s="215">
        <f t="shared" si="15"/>
        <v>22559</v>
      </c>
      <c r="L67" s="42">
        <f t="shared" si="16"/>
        <v>-1365</v>
      </c>
      <c r="M67" s="206"/>
    </row>
    <row r="68" spans="2:13" ht="14.25" customHeight="1">
      <c r="B68" s="159" t="s">
        <v>56</v>
      </c>
      <c r="C68" s="158">
        <v>14434</v>
      </c>
      <c r="D68" s="116">
        <v>409</v>
      </c>
      <c r="E68" s="204">
        <f t="shared" si="13"/>
        <v>14843</v>
      </c>
      <c r="F68" s="158">
        <v>19494</v>
      </c>
      <c r="G68" s="116">
        <v>486</v>
      </c>
      <c r="H68" s="204">
        <f t="shared" si="14"/>
        <v>19980</v>
      </c>
      <c r="I68" s="158">
        <v>19850</v>
      </c>
      <c r="J68" s="156">
        <v>431</v>
      </c>
      <c r="K68" s="215">
        <f t="shared" si="15"/>
        <v>20281</v>
      </c>
      <c r="L68" s="42">
        <f t="shared" si="16"/>
        <v>-301</v>
      </c>
      <c r="M68" s="206"/>
    </row>
    <row r="69" spans="2:13" ht="14.25" customHeight="1">
      <c r="B69" s="159" t="s">
        <v>57</v>
      </c>
      <c r="C69" s="158">
        <v>14153</v>
      </c>
      <c r="D69" s="116">
        <v>370</v>
      </c>
      <c r="E69" s="204">
        <f t="shared" si="13"/>
        <v>14523</v>
      </c>
      <c r="F69" s="158">
        <v>18928</v>
      </c>
      <c r="G69" s="116">
        <v>457</v>
      </c>
      <c r="H69" s="204">
        <f t="shared" si="14"/>
        <v>19385</v>
      </c>
      <c r="I69" s="158">
        <v>20760</v>
      </c>
      <c r="J69" s="156">
        <v>397</v>
      </c>
      <c r="K69" s="215">
        <f t="shared" si="15"/>
        <v>21157</v>
      </c>
      <c r="L69" s="42">
        <f t="shared" si="16"/>
        <v>-1772</v>
      </c>
      <c r="M69" s="206"/>
    </row>
    <row r="70" spans="2:13" ht="14.25" customHeight="1">
      <c r="B70" s="159" t="s">
        <v>58</v>
      </c>
      <c r="C70" s="158">
        <v>11032</v>
      </c>
      <c r="D70" s="116">
        <v>451</v>
      </c>
      <c r="E70" s="204">
        <f t="shared" si="13"/>
        <v>11483</v>
      </c>
      <c r="F70" s="158">
        <v>15993</v>
      </c>
      <c r="G70" s="116">
        <v>528</v>
      </c>
      <c r="H70" s="204">
        <f t="shared" si="14"/>
        <v>16521</v>
      </c>
      <c r="I70" s="158">
        <v>16458</v>
      </c>
      <c r="J70" s="156">
        <v>405</v>
      </c>
      <c r="K70" s="215">
        <f t="shared" si="15"/>
        <v>16863</v>
      </c>
      <c r="L70" s="42">
        <f t="shared" si="16"/>
        <v>-342</v>
      </c>
      <c r="M70" s="206"/>
    </row>
    <row r="71" spans="2:13" ht="14.25" customHeight="1">
      <c r="B71" s="186" t="s">
        <v>59</v>
      </c>
      <c r="C71" s="187">
        <v>23531</v>
      </c>
      <c r="D71" s="188">
        <v>490</v>
      </c>
      <c r="E71" s="211">
        <f t="shared" si="13"/>
        <v>24021</v>
      </c>
      <c r="F71" s="187">
        <v>29866</v>
      </c>
      <c r="G71" s="188">
        <v>867</v>
      </c>
      <c r="H71" s="211">
        <f t="shared" si="14"/>
        <v>30733</v>
      </c>
      <c r="I71" s="216" t="s">
        <v>25</v>
      </c>
      <c r="J71" s="217" t="s">
        <v>26</v>
      </c>
      <c r="K71" s="218">
        <f t="shared" si="15"/>
        <v>21593</v>
      </c>
      <c r="L71" s="219">
        <f t="shared" si="16"/>
        <v>9140</v>
      </c>
      <c r="M71" s="206"/>
    </row>
    <row r="72" spans="2:13" ht="15" customHeight="1">
      <c r="B72" s="288" t="s">
        <v>179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06"/>
    </row>
    <row r="73" spans="2:13" ht="14.25" customHeight="1">
      <c r="B73" s="198" t="s">
        <v>156</v>
      </c>
      <c r="C73" s="161">
        <v>13396</v>
      </c>
      <c r="D73" s="161">
        <v>359</v>
      </c>
      <c r="E73" s="200">
        <v>13755</v>
      </c>
      <c r="F73" s="161">
        <v>20330</v>
      </c>
      <c r="G73" s="161">
        <v>521</v>
      </c>
      <c r="H73" s="200">
        <v>20851</v>
      </c>
      <c r="I73" s="161">
        <v>29020</v>
      </c>
      <c r="J73" s="201">
        <v>679</v>
      </c>
      <c r="K73" s="213">
        <v>29699</v>
      </c>
      <c r="L73" s="214">
        <v>-8848</v>
      </c>
      <c r="M73" s="206"/>
    </row>
    <row r="74" spans="2:13" ht="14.25" customHeight="1">
      <c r="B74" s="203" t="s">
        <v>49</v>
      </c>
      <c r="C74" s="116">
        <v>8712</v>
      </c>
      <c r="D74" s="116">
        <v>332</v>
      </c>
      <c r="E74" s="205">
        <v>9044</v>
      </c>
      <c r="F74" s="116">
        <v>12975</v>
      </c>
      <c r="G74" s="116">
        <v>412</v>
      </c>
      <c r="H74" s="205">
        <v>13387</v>
      </c>
      <c r="I74" s="116">
        <v>15817</v>
      </c>
      <c r="J74" s="156">
        <v>304</v>
      </c>
      <c r="K74" s="215">
        <v>16121</v>
      </c>
      <c r="L74" s="42">
        <v>-2734</v>
      </c>
      <c r="M74" s="206"/>
    </row>
    <row r="75" spans="2:13" ht="14.25" customHeight="1">
      <c r="B75" s="203" t="s">
        <v>50</v>
      </c>
      <c r="C75" s="116">
        <v>10737</v>
      </c>
      <c r="D75" s="116">
        <v>426</v>
      </c>
      <c r="E75" s="205">
        <v>11163</v>
      </c>
      <c r="F75" s="116">
        <v>16037</v>
      </c>
      <c r="G75" s="116">
        <v>506</v>
      </c>
      <c r="H75" s="205">
        <v>16543</v>
      </c>
      <c r="I75" s="116">
        <v>16988</v>
      </c>
      <c r="J75" s="156">
        <v>422</v>
      </c>
      <c r="K75" s="215">
        <v>17410</v>
      </c>
      <c r="L75" s="42">
        <v>-867</v>
      </c>
      <c r="M75" s="206"/>
    </row>
    <row r="76" spans="2:13" ht="14.25" customHeight="1">
      <c r="B76" s="203" t="s">
        <v>51</v>
      </c>
      <c r="C76" s="116">
        <v>13934</v>
      </c>
      <c r="D76" s="116">
        <v>479</v>
      </c>
      <c r="E76" s="205">
        <v>14413</v>
      </c>
      <c r="F76" s="116">
        <v>18541</v>
      </c>
      <c r="G76" s="116">
        <v>904</v>
      </c>
      <c r="H76" s="205">
        <v>19445</v>
      </c>
      <c r="I76" s="116">
        <v>18085</v>
      </c>
      <c r="J76" s="116">
        <v>1097</v>
      </c>
      <c r="K76" s="215">
        <v>19182</v>
      </c>
      <c r="L76" s="42">
        <v>263</v>
      </c>
      <c r="M76" s="206"/>
    </row>
    <row r="77" spans="2:13" ht="14.25" customHeight="1">
      <c r="B77" s="203" t="s">
        <v>52</v>
      </c>
      <c r="C77" s="116">
        <v>13117</v>
      </c>
      <c r="D77" s="116">
        <v>448</v>
      </c>
      <c r="E77" s="205">
        <v>13565</v>
      </c>
      <c r="F77" s="116">
        <v>18847</v>
      </c>
      <c r="G77" s="116">
        <v>642</v>
      </c>
      <c r="H77" s="205">
        <v>19489</v>
      </c>
      <c r="I77" s="116">
        <v>18616</v>
      </c>
      <c r="J77" s="156">
        <v>722</v>
      </c>
      <c r="K77" s="215">
        <v>19338</v>
      </c>
      <c r="L77" s="42">
        <v>151</v>
      </c>
      <c r="M77" s="206"/>
    </row>
    <row r="78" spans="2:13" ht="14.25" customHeight="1">
      <c r="B78" s="203" t="s">
        <v>53</v>
      </c>
      <c r="C78" s="116">
        <v>15511</v>
      </c>
      <c r="D78" s="116">
        <v>681</v>
      </c>
      <c r="E78" s="205">
        <v>16192</v>
      </c>
      <c r="F78" s="116">
        <v>20971</v>
      </c>
      <c r="G78" s="116">
        <v>1080</v>
      </c>
      <c r="H78" s="205">
        <v>22051</v>
      </c>
      <c r="I78" s="116">
        <v>18438</v>
      </c>
      <c r="J78" s="116">
        <v>863</v>
      </c>
      <c r="K78" s="215">
        <v>19301</v>
      </c>
      <c r="L78" s="42">
        <v>2750</v>
      </c>
      <c r="M78" s="206"/>
    </row>
    <row r="79" spans="2:13" ht="14.25" customHeight="1">
      <c r="B79" s="203" t="s">
        <v>54</v>
      </c>
      <c r="C79" s="116">
        <v>23564</v>
      </c>
      <c r="D79" s="116">
        <v>1083</v>
      </c>
      <c r="E79" s="205">
        <v>24647</v>
      </c>
      <c r="F79" s="116">
        <v>28733</v>
      </c>
      <c r="G79" s="116">
        <v>1517</v>
      </c>
      <c r="H79" s="205">
        <v>30250</v>
      </c>
      <c r="I79" s="116">
        <v>27738</v>
      </c>
      <c r="J79" s="156">
        <v>1182</v>
      </c>
      <c r="K79" s="215">
        <v>28920</v>
      </c>
      <c r="L79" s="42">
        <v>1330</v>
      </c>
      <c r="M79" s="206"/>
    </row>
    <row r="80" spans="2:13" ht="14.25" customHeight="1">
      <c r="B80" s="203" t="s">
        <v>55</v>
      </c>
      <c r="C80" s="158">
        <v>16767</v>
      </c>
      <c r="D80" s="116">
        <v>722</v>
      </c>
      <c r="E80" s="204">
        <v>17489</v>
      </c>
      <c r="F80" s="158">
        <v>22393</v>
      </c>
      <c r="G80" s="116">
        <v>1132</v>
      </c>
      <c r="H80" s="204">
        <v>23525</v>
      </c>
      <c r="I80" s="158">
        <v>24135</v>
      </c>
      <c r="J80" s="156">
        <v>943</v>
      </c>
      <c r="K80" s="215">
        <v>25078</v>
      </c>
      <c r="L80" s="42">
        <v>-1553</v>
      </c>
      <c r="M80" s="206"/>
    </row>
    <row r="81" spans="2:13" ht="14.25" customHeight="1">
      <c r="B81" s="203" t="s">
        <v>56</v>
      </c>
      <c r="C81" s="158">
        <v>15602</v>
      </c>
      <c r="D81" s="116">
        <v>610</v>
      </c>
      <c r="E81" s="204">
        <v>16212</v>
      </c>
      <c r="F81" s="158">
        <v>20834</v>
      </c>
      <c r="G81" s="116">
        <v>883</v>
      </c>
      <c r="H81" s="204">
        <v>21717</v>
      </c>
      <c r="I81" s="158">
        <v>20564</v>
      </c>
      <c r="J81" s="156">
        <v>725</v>
      </c>
      <c r="K81" s="215">
        <v>21289</v>
      </c>
      <c r="L81" s="42">
        <v>428</v>
      </c>
      <c r="M81" s="206"/>
    </row>
    <row r="82" spans="2:13" ht="14.25" customHeight="1">
      <c r="B82" s="203" t="s">
        <v>57</v>
      </c>
      <c r="C82" s="158">
        <v>13945</v>
      </c>
      <c r="D82" s="116">
        <v>599</v>
      </c>
      <c r="E82" s="204">
        <v>14544</v>
      </c>
      <c r="F82" s="158">
        <v>19108</v>
      </c>
      <c r="G82" s="116">
        <v>898</v>
      </c>
      <c r="H82" s="204">
        <v>20006</v>
      </c>
      <c r="I82" s="158">
        <v>21858</v>
      </c>
      <c r="J82" s="156">
        <v>1247</v>
      </c>
      <c r="K82" s="215">
        <v>23105</v>
      </c>
      <c r="L82" s="42">
        <v>-3099</v>
      </c>
      <c r="M82" s="206"/>
    </row>
    <row r="83" spans="2:13" ht="14.25" customHeight="1">
      <c r="B83" s="203" t="s">
        <v>58</v>
      </c>
      <c r="C83" s="158">
        <v>11274</v>
      </c>
      <c r="D83" s="116">
        <v>633</v>
      </c>
      <c r="E83" s="204">
        <v>11907</v>
      </c>
      <c r="F83" s="158">
        <v>16666</v>
      </c>
      <c r="G83" s="116">
        <v>1198</v>
      </c>
      <c r="H83" s="204">
        <v>17864</v>
      </c>
      <c r="I83" s="158">
        <v>17896</v>
      </c>
      <c r="J83" s="156">
        <v>946</v>
      </c>
      <c r="K83" s="215">
        <v>18842</v>
      </c>
      <c r="L83" s="42">
        <v>-978</v>
      </c>
      <c r="M83" s="206"/>
    </row>
    <row r="84" spans="2:13" ht="14.25" customHeight="1">
      <c r="B84" s="210" t="s">
        <v>59</v>
      </c>
      <c r="C84" s="187">
        <v>17361</v>
      </c>
      <c r="D84" s="188">
        <v>566</v>
      </c>
      <c r="E84" s="211">
        <v>17927</v>
      </c>
      <c r="F84" s="187">
        <v>24002</v>
      </c>
      <c r="G84" s="188">
        <v>841</v>
      </c>
      <c r="H84" s="211">
        <v>24843</v>
      </c>
      <c r="I84" s="216">
        <v>19344</v>
      </c>
      <c r="J84" s="217">
        <v>705</v>
      </c>
      <c r="K84" s="218">
        <v>20049</v>
      </c>
      <c r="L84" s="219">
        <v>4794</v>
      </c>
      <c r="M84" s="206"/>
    </row>
    <row r="85" spans="2:13" ht="6.75" customHeight="1">
      <c r="B85" s="220"/>
      <c r="C85" s="221"/>
      <c r="D85" s="221"/>
      <c r="E85" s="222"/>
      <c r="F85" s="221"/>
      <c r="G85" s="221"/>
      <c r="H85" s="222"/>
      <c r="I85" s="223"/>
      <c r="J85" s="223"/>
      <c r="K85" s="223"/>
      <c r="L85" s="223"/>
      <c r="M85" s="206"/>
    </row>
    <row r="86" spans="2:13" ht="15" customHeight="1">
      <c r="B86" s="96" t="s">
        <v>191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206"/>
    </row>
    <row r="87" spans="2:12" ht="15" customHeight="1">
      <c r="B87" s="133"/>
      <c r="C87" s="287" t="s">
        <v>155</v>
      </c>
      <c r="D87" s="287"/>
      <c r="E87" s="287"/>
      <c r="F87" s="287"/>
      <c r="G87" s="287"/>
      <c r="H87" s="5"/>
      <c r="I87" s="43"/>
      <c r="J87" s="12"/>
      <c r="K87" s="43"/>
      <c r="L87" s="5"/>
    </row>
    <row r="88" spans="2:12" ht="15" customHeight="1">
      <c r="B88" s="133"/>
      <c r="C88" s="97" t="s">
        <v>171</v>
      </c>
      <c r="D88" s="5"/>
      <c r="E88" s="132"/>
      <c r="F88" s="12"/>
      <c r="G88" s="12"/>
      <c r="H88" s="132"/>
      <c r="I88" s="5"/>
      <c r="J88" s="5"/>
      <c r="K88" s="5"/>
      <c r="L88" s="5"/>
    </row>
    <row r="89" spans="2:8" ht="15" customHeight="1">
      <c r="B89" s="287" t="s">
        <v>154</v>
      </c>
      <c r="C89" s="287"/>
      <c r="D89" s="287"/>
      <c r="E89" s="287"/>
      <c r="F89" s="287"/>
      <c r="H89" s="206"/>
    </row>
    <row r="90" ht="15">
      <c r="C90" s="5"/>
    </row>
    <row r="91" ht="15">
      <c r="C91" s="105"/>
    </row>
  </sheetData>
  <sheetProtection/>
  <mergeCells count="11">
    <mergeCell ref="B89:F89"/>
    <mergeCell ref="B3:B4"/>
    <mergeCell ref="B46:L46"/>
    <mergeCell ref="B33:L33"/>
    <mergeCell ref="B20:L20"/>
    <mergeCell ref="C3:E3"/>
    <mergeCell ref="F3:H3"/>
    <mergeCell ref="B59:L59"/>
    <mergeCell ref="I3:K3"/>
    <mergeCell ref="C87:G87"/>
    <mergeCell ref="B72:L72"/>
  </mergeCells>
  <printOptions/>
  <pageMargins left="0.11811023622047245" right="0.11811023622047245" top="0.1968503937007874" bottom="0.4724409448818898" header="0.2362204724409449" footer="0.31496062992125984"/>
  <pageSetup horizontalDpi="600" verticalDpi="600" orientation="portrait" scale="89" r:id="rId1"/>
  <ignoredErrors>
    <ignoredError sqref="E16:E18 H14:H18 L15" formula="1"/>
    <ignoredError sqref="I71:J71 B5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C3" sqref="C3:F3"/>
    </sheetView>
  </sheetViews>
  <sheetFormatPr defaultColWidth="8.8515625" defaultRowHeight="12.75"/>
  <cols>
    <col min="1" max="1" width="3.28125" style="3" customWidth="1"/>
    <col min="2" max="2" width="23.7109375" style="3" customWidth="1"/>
    <col min="3" max="6" width="17.7109375" style="3" customWidth="1"/>
    <col min="7" max="16384" width="8.8515625" style="3" customWidth="1"/>
  </cols>
  <sheetData>
    <row r="1" spans="2:6" ht="16.5">
      <c r="B1" s="182" t="s">
        <v>188</v>
      </c>
      <c r="C1" s="182"/>
      <c r="D1" s="182"/>
      <c r="E1" s="182"/>
      <c r="F1" s="182"/>
    </row>
    <row r="2" spans="2:6" ht="6" customHeight="1">
      <c r="B2" s="175"/>
      <c r="C2" s="175"/>
      <c r="D2" s="175"/>
      <c r="E2" s="175"/>
      <c r="F2" s="175"/>
    </row>
    <row r="3" spans="2:6" ht="24" customHeight="1">
      <c r="B3" s="352" t="s">
        <v>153</v>
      </c>
      <c r="C3" s="354" t="s">
        <v>92</v>
      </c>
      <c r="D3" s="355"/>
      <c r="E3" s="355"/>
      <c r="F3" s="355"/>
    </row>
    <row r="4" spans="2:6" ht="24" customHeight="1">
      <c r="B4" s="353"/>
      <c r="C4" s="354" t="s">
        <v>92</v>
      </c>
      <c r="D4" s="355"/>
      <c r="E4" s="176" t="s">
        <v>63</v>
      </c>
      <c r="F4" s="176" t="s">
        <v>64</v>
      </c>
    </row>
    <row r="5" spans="2:6" ht="24" customHeight="1">
      <c r="B5" s="176" t="s">
        <v>92</v>
      </c>
      <c r="C5" s="275">
        <f>SUM(C6:C18)</f>
        <v>65203</v>
      </c>
      <c r="D5" s="150" t="s">
        <v>27</v>
      </c>
      <c r="E5" s="173">
        <f>SUM(E6:E18)</f>
        <v>28930</v>
      </c>
      <c r="F5" s="173">
        <f>SUM(F6:F18)</f>
        <v>36273</v>
      </c>
    </row>
    <row r="6" spans="2:6" ht="24" customHeight="1">
      <c r="B6" s="177" t="s">
        <v>31</v>
      </c>
      <c r="C6" s="170">
        <f>E6+F6</f>
        <v>1230</v>
      </c>
      <c r="D6" s="270">
        <v>2.26966661192314</v>
      </c>
      <c r="E6" s="178">
        <v>535</v>
      </c>
      <c r="F6" s="172">
        <v>695</v>
      </c>
    </row>
    <row r="7" spans="2:6" ht="24" customHeight="1">
      <c r="B7" s="177" t="s">
        <v>32</v>
      </c>
      <c r="C7" s="170">
        <f aca="true" t="shared" si="0" ref="C7:C18">E7+F7</f>
        <v>3489</v>
      </c>
      <c r="D7" s="270">
        <v>6.1783544095910665</v>
      </c>
      <c r="E7" s="178">
        <v>1688</v>
      </c>
      <c r="F7" s="172">
        <v>1801</v>
      </c>
    </row>
    <row r="8" spans="2:6" ht="24" customHeight="1">
      <c r="B8" s="177" t="s">
        <v>33</v>
      </c>
      <c r="C8" s="170">
        <f t="shared" si="0"/>
        <v>3738</v>
      </c>
      <c r="D8" s="270">
        <v>7.23764164887502</v>
      </c>
      <c r="E8" s="178">
        <v>1447</v>
      </c>
      <c r="F8" s="172">
        <v>2291</v>
      </c>
    </row>
    <row r="9" spans="2:6" ht="24" customHeight="1">
      <c r="B9" s="177" t="s">
        <v>34</v>
      </c>
      <c r="C9" s="170">
        <f t="shared" si="0"/>
        <v>4594</v>
      </c>
      <c r="D9" s="270">
        <v>2.5570701264575466</v>
      </c>
      <c r="E9" s="178">
        <v>2302</v>
      </c>
      <c r="F9" s="172">
        <v>2292</v>
      </c>
    </row>
    <row r="10" spans="2:6" ht="24" customHeight="1">
      <c r="B10" s="177" t="s">
        <v>164</v>
      </c>
      <c r="C10" s="170">
        <f t="shared" si="0"/>
        <v>10567</v>
      </c>
      <c r="D10" s="270">
        <v>10.566595500082116</v>
      </c>
      <c r="E10" s="178">
        <v>4552</v>
      </c>
      <c r="F10" s="172">
        <v>6015</v>
      </c>
    </row>
    <row r="11" spans="2:6" ht="24" customHeight="1">
      <c r="B11" s="177" t="s">
        <v>35</v>
      </c>
      <c r="C11" s="170">
        <f t="shared" si="0"/>
        <v>2323</v>
      </c>
      <c r="D11" s="270">
        <v>3.3125307932337003</v>
      </c>
      <c r="E11" s="178">
        <v>360</v>
      </c>
      <c r="F11" s="172">
        <v>1963</v>
      </c>
    </row>
    <row r="12" spans="2:6" ht="24" customHeight="1">
      <c r="B12" s="177" t="s">
        <v>36</v>
      </c>
      <c r="C12" s="170">
        <f t="shared" si="0"/>
        <v>1770</v>
      </c>
      <c r="D12" s="270">
        <v>1.9165708654951552</v>
      </c>
      <c r="E12" s="178">
        <v>377</v>
      </c>
      <c r="F12" s="172">
        <v>1393</v>
      </c>
    </row>
    <row r="13" spans="2:6" ht="24" customHeight="1">
      <c r="B13" s="177" t="s">
        <v>165</v>
      </c>
      <c r="C13" s="170">
        <f t="shared" si="0"/>
        <v>1137</v>
      </c>
      <c r="D13" s="270">
        <v>2.107078337986533</v>
      </c>
      <c r="E13" s="178">
        <v>162</v>
      </c>
      <c r="F13" s="172">
        <v>975</v>
      </c>
    </row>
    <row r="14" spans="2:6" ht="24" customHeight="1">
      <c r="B14" s="177" t="s">
        <v>166</v>
      </c>
      <c r="C14" s="170">
        <f t="shared" si="0"/>
        <v>2104</v>
      </c>
      <c r="D14" s="270">
        <v>3.248480867137461</v>
      </c>
      <c r="E14" s="178">
        <v>929</v>
      </c>
      <c r="F14" s="172">
        <v>1175</v>
      </c>
    </row>
    <row r="15" spans="2:6" ht="24" customHeight="1">
      <c r="B15" s="177" t="s">
        <v>37</v>
      </c>
      <c r="C15" s="170">
        <f t="shared" si="0"/>
        <v>9644</v>
      </c>
      <c r="D15" s="270">
        <v>13.698472655608475</v>
      </c>
      <c r="E15" s="178">
        <v>4683</v>
      </c>
      <c r="F15" s="172">
        <v>4961</v>
      </c>
    </row>
    <row r="16" spans="2:6" ht="24" customHeight="1">
      <c r="B16" s="177" t="s">
        <v>38</v>
      </c>
      <c r="C16" s="170">
        <f t="shared" si="0"/>
        <v>8262</v>
      </c>
      <c r="D16" s="270">
        <v>6.744949909673181</v>
      </c>
      <c r="E16" s="178">
        <v>4396</v>
      </c>
      <c r="F16" s="172">
        <v>3866</v>
      </c>
    </row>
    <row r="17" spans="2:6" ht="24" customHeight="1">
      <c r="B17" s="177" t="s">
        <v>39</v>
      </c>
      <c r="C17" s="170">
        <f t="shared" si="0"/>
        <v>8553</v>
      </c>
      <c r="D17" s="270">
        <v>16.478896370504188</v>
      </c>
      <c r="E17" s="178">
        <v>4672</v>
      </c>
      <c r="F17" s="172">
        <v>3881</v>
      </c>
    </row>
    <row r="18" spans="2:6" ht="24" customHeight="1">
      <c r="B18" s="179" t="s">
        <v>16</v>
      </c>
      <c r="C18" s="170">
        <f t="shared" si="0"/>
        <v>7792</v>
      </c>
      <c r="D18" s="270">
        <v>23.68369190343242</v>
      </c>
      <c r="E18" s="180">
        <v>2827</v>
      </c>
      <c r="F18" s="168">
        <v>4965</v>
      </c>
    </row>
    <row r="19" spans="2:6" ht="24" customHeight="1">
      <c r="B19" s="109" t="s">
        <v>167</v>
      </c>
      <c r="C19" s="356">
        <f>SUM(D6:D18)</f>
        <v>100</v>
      </c>
      <c r="D19" s="357"/>
      <c r="E19" s="271">
        <f>E5/C5%</f>
        <v>44.36912412005583</v>
      </c>
      <c r="F19" s="271">
        <f>F5/C5%</f>
        <v>55.63087587994418</v>
      </c>
    </row>
    <row r="20" spans="2:6" ht="5.25" customHeight="1">
      <c r="B20" s="174"/>
      <c r="C20" s="272"/>
      <c r="D20" s="273"/>
      <c r="E20" s="274"/>
      <c r="F20" s="274"/>
    </row>
    <row r="21" spans="2:6" ht="19.5" customHeight="1">
      <c r="B21" s="183" t="s">
        <v>189</v>
      </c>
      <c r="C21" s="183"/>
      <c r="D21" s="183"/>
      <c r="E21" s="183"/>
      <c r="F21" s="183"/>
    </row>
    <row r="22" spans="2:6" ht="19.5" customHeight="1">
      <c r="B22" s="114" t="s">
        <v>143</v>
      </c>
      <c r="C22" s="174"/>
      <c r="D22" s="174"/>
      <c r="E22" s="174"/>
      <c r="F22" s="174"/>
    </row>
    <row r="23" spans="2:6" ht="19.5" customHeight="1">
      <c r="B23" s="295" t="s">
        <v>170</v>
      </c>
      <c r="C23" s="295"/>
      <c r="D23" s="295"/>
      <c r="E23" s="295"/>
      <c r="F23" s="181"/>
    </row>
    <row r="24" ht="19.5" customHeight="1">
      <c r="B24" s="100" t="s">
        <v>144</v>
      </c>
    </row>
  </sheetData>
  <sheetProtection/>
  <mergeCells count="5">
    <mergeCell ref="B3:B4"/>
    <mergeCell ref="C3:F3"/>
    <mergeCell ref="B23:E23"/>
    <mergeCell ref="C4:D4"/>
    <mergeCell ref="C19:D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zoomScaleSheetLayoutView="100" zoomScalePageLayoutView="0" workbookViewId="0" topLeftCell="A1">
      <selection activeCell="G24" sqref="G24"/>
    </sheetView>
  </sheetViews>
  <sheetFormatPr defaultColWidth="8.8515625" defaultRowHeight="12.75"/>
  <cols>
    <col min="1" max="1" width="2.57421875" style="3" customWidth="1"/>
    <col min="2" max="2" width="18.00390625" style="3" customWidth="1"/>
    <col min="3" max="3" width="8.7109375" style="3" customWidth="1"/>
    <col min="4" max="4" width="7.8515625" style="3" customWidth="1"/>
    <col min="5" max="5" width="9.8515625" style="3" customWidth="1"/>
    <col min="6" max="6" width="9.00390625" style="3" customWidth="1"/>
    <col min="7" max="7" width="8.28125" style="3" customWidth="1"/>
    <col min="8" max="8" width="10.7109375" style="3" customWidth="1"/>
    <col min="9" max="9" width="8.57421875" style="3" customWidth="1"/>
    <col min="10" max="10" width="7.7109375" style="3" customWidth="1"/>
    <col min="11" max="11" width="10.8515625" style="3" customWidth="1"/>
    <col min="12" max="12" width="8.57421875" style="3" customWidth="1"/>
    <col min="13" max="13" width="7.140625" style="3" customWidth="1"/>
    <col min="14" max="14" width="9.57421875" style="3" customWidth="1"/>
    <col min="15" max="15" width="8.140625" style="3" customWidth="1"/>
    <col min="16" max="16" width="7.57421875" style="3" customWidth="1"/>
    <col min="17" max="17" width="10.140625" style="3" customWidth="1"/>
    <col min="18" max="16384" width="8.8515625" style="3" customWidth="1"/>
  </cols>
  <sheetData>
    <row r="1" spans="2:14" ht="18.75" customHeight="1">
      <c r="B1" s="6" t="s">
        <v>180</v>
      </c>
      <c r="C1" s="7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2:14" ht="7.5" customHeight="1">
      <c r="B2" s="224"/>
      <c r="C2" s="224"/>
      <c r="D2" s="225"/>
      <c r="E2" s="225"/>
      <c r="F2" s="225"/>
      <c r="G2" s="171"/>
      <c r="H2" s="171"/>
      <c r="I2" s="171"/>
      <c r="J2" s="171"/>
      <c r="K2" s="171"/>
      <c r="L2" s="171"/>
      <c r="M2" s="171"/>
      <c r="N2" s="171"/>
    </row>
    <row r="3" spans="2:18" s="227" customFormat="1" ht="19.5" customHeight="1">
      <c r="B3" s="296" t="s">
        <v>62</v>
      </c>
      <c r="C3" s="302" t="s">
        <v>61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26"/>
    </row>
    <row r="4" spans="2:18" s="227" customFormat="1" ht="19.5" customHeight="1">
      <c r="B4" s="297"/>
      <c r="C4" s="299" t="s">
        <v>43</v>
      </c>
      <c r="D4" s="300"/>
      <c r="E4" s="300"/>
      <c r="F4" s="300" t="s">
        <v>65</v>
      </c>
      <c r="G4" s="300"/>
      <c r="H4" s="300"/>
      <c r="I4" s="301" t="s">
        <v>66</v>
      </c>
      <c r="J4" s="301"/>
      <c r="K4" s="301"/>
      <c r="L4" s="300" t="s">
        <v>172</v>
      </c>
      <c r="M4" s="300"/>
      <c r="N4" s="300"/>
      <c r="O4" s="298" t="s">
        <v>67</v>
      </c>
      <c r="P4" s="298"/>
      <c r="Q4" s="298"/>
      <c r="R4" s="226"/>
    </row>
    <row r="5" spans="2:17" s="227" customFormat="1" ht="19.5" customHeight="1">
      <c r="B5" s="297"/>
      <c r="C5" s="93" t="s">
        <v>43</v>
      </c>
      <c r="D5" s="92" t="s">
        <v>63</v>
      </c>
      <c r="E5" s="92" t="s">
        <v>64</v>
      </c>
      <c r="F5" s="92" t="s">
        <v>43</v>
      </c>
      <c r="G5" s="92" t="s">
        <v>63</v>
      </c>
      <c r="H5" s="92" t="s">
        <v>64</v>
      </c>
      <c r="I5" s="92" t="s">
        <v>43</v>
      </c>
      <c r="J5" s="92" t="s">
        <v>63</v>
      </c>
      <c r="K5" s="92" t="s">
        <v>64</v>
      </c>
      <c r="L5" s="92" t="s">
        <v>43</v>
      </c>
      <c r="M5" s="92" t="s">
        <v>63</v>
      </c>
      <c r="N5" s="92" t="s">
        <v>64</v>
      </c>
      <c r="O5" s="98" t="s">
        <v>43</v>
      </c>
      <c r="P5" s="98" t="s">
        <v>63</v>
      </c>
      <c r="Q5" s="98" t="s">
        <v>64</v>
      </c>
    </row>
    <row r="6" spans="2:17" s="227" customFormat="1" ht="21" customHeight="1">
      <c r="B6" s="228" t="s">
        <v>43</v>
      </c>
      <c r="C6" s="229">
        <v>249971</v>
      </c>
      <c r="D6" s="63">
        <v>129892</v>
      </c>
      <c r="E6" s="63">
        <v>120079</v>
      </c>
      <c r="F6" s="63">
        <v>168692</v>
      </c>
      <c r="G6" s="63">
        <v>84892</v>
      </c>
      <c r="H6" s="63">
        <v>83800</v>
      </c>
      <c r="I6" s="63">
        <v>69113</v>
      </c>
      <c r="J6" s="63">
        <v>37842</v>
      </c>
      <c r="K6" s="63">
        <v>31271</v>
      </c>
      <c r="L6" s="63">
        <v>8574</v>
      </c>
      <c r="M6" s="63">
        <v>5236</v>
      </c>
      <c r="N6" s="63">
        <v>3338</v>
      </c>
      <c r="O6" s="230">
        <v>3592</v>
      </c>
      <c r="P6" s="230">
        <v>1922</v>
      </c>
      <c r="Q6" s="230">
        <v>1670</v>
      </c>
    </row>
    <row r="7" spans="2:17" s="227" customFormat="1" ht="21" customHeight="1">
      <c r="B7" s="231" t="s">
        <v>0</v>
      </c>
      <c r="C7" s="232">
        <v>8034</v>
      </c>
      <c r="D7" s="233">
        <v>4075</v>
      </c>
      <c r="E7" s="233">
        <v>3959</v>
      </c>
      <c r="F7" s="233">
        <v>5936</v>
      </c>
      <c r="G7" s="233">
        <v>2999</v>
      </c>
      <c r="H7" s="233">
        <v>2937</v>
      </c>
      <c r="I7" s="233">
        <v>1823</v>
      </c>
      <c r="J7" s="233">
        <v>948</v>
      </c>
      <c r="K7" s="233">
        <v>875</v>
      </c>
      <c r="L7" s="233">
        <v>195</v>
      </c>
      <c r="M7" s="233">
        <v>88</v>
      </c>
      <c r="N7" s="233">
        <v>107</v>
      </c>
      <c r="O7" s="233">
        <v>80</v>
      </c>
      <c r="P7" s="233">
        <v>40</v>
      </c>
      <c r="Q7" s="233">
        <v>40</v>
      </c>
    </row>
    <row r="8" spans="2:17" s="227" customFormat="1" ht="21" customHeight="1">
      <c r="B8" s="234" t="s">
        <v>1</v>
      </c>
      <c r="C8" s="232">
        <v>9558</v>
      </c>
      <c r="D8" s="233">
        <v>4758</v>
      </c>
      <c r="E8" s="233">
        <v>4800</v>
      </c>
      <c r="F8" s="233">
        <v>7107</v>
      </c>
      <c r="G8" s="233">
        <v>3522</v>
      </c>
      <c r="H8" s="233">
        <v>3585</v>
      </c>
      <c r="I8" s="233">
        <v>2099</v>
      </c>
      <c r="J8" s="233">
        <v>1077</v>
      </c>
      <c r="K8" s="233">
        <v>1022</v>
      </c>
      <c r="L8" s="233">
        <v>261</v>
      </c>
      <c r="M8" s="233">
        <v>105</v>
      </c>
      <c r="N8" s="233">
        <v>156</v>
      </c>
      <c r="O8" s="233">
        <v>91</v>
      </c>
      <c r="P8" s="233">
        <v>54</v>
      </c>
      <c r="Q8" s="233">
        <v>37</v>
      </c>
    </row>
    <row r="9" spans="2:17" s="227" customFormat="1" ht="21" customHeight="1">
      <c r="B9" s="234" t="s">
        <v>2</v>
      </c>
      <c r="C9" s="232">
        <v>10203</v>
      </c>
      <c r="D9" s="233">
        <v>5043</v>
      </c>
      <c r="E9" s="233">
        <v>5160</v>
      </c>
      <c r="F9" s="233">
        <v>8018</v>
      </c>
      <c r="G9" s="233">
        <v>3973</v>
      </c>
      <c r="H9" s="233">
        <v>4045</v>
      </c>
      <c r="I9" s="233">
        <v>1807</v>
      </c>
      <c r="J9" s="233">
        <v>883</v>
      </c>
      <c r="K9" s="233">
        <v>924</v>
      </c>
      <c r="L9" s="233">
        <v>281</v>
      </c>
      <c r="M9" s="233">
        <v>146</v>
      </c>
      <c r="N9" s="233">
        <v>135</v>
      </c>
      <c r="O9" s="233">
        <v>97</v>
      </c>
      <c r="P9" s="233">
        <v>41</v>
      </c>
      <c r="Q9" s="233">
        <v>56</v>
      </c>
    </row>
    <row r="10" spans="2:17" s="227" customFormat="1" ht="21" customHeight="1">
      <c r="B10" s="231" t="s">
        <v>3</v>
      </c>
      <c r="C10" s="232">
        <v>12953</v>
      </c>
      <c r="D10" s="233">
        <v>6043</v>
      </c>
      <c r="E10" s="233">
        <v>6910</v>
      </c>
      <c r="F10" s="233">
        <v>9510</v>
      </c>
      <c r="G10" s="233">
        <v>4310</v>
      </c>
      <c r="H10" s="233">
        <v>5200</v>
      </c>
      <c r="I10" s="233">
        <v>2889</v>
      </c>
      <c r="J10" s="233">
        <v>1446</v>
      </c>
      <c r="K10" s="233">
        <v>1443</v>
      </c>
      <c r="L10" s="233">
        <v>409</v>
      </c>
      <c r="M10" s="233">
        <v>215</v>
      </c>
      <c r="N10" s="233">
        <v>194</v>
      </c>
      <c r="O10" s="233">
        <v>145</v>
      </c>
      <c r="P10" s="233">
        <v>72</v>
      </c>
      <c r="Q10" s="233">
        <v>73</v>
      </c>
    </row>
    <row r="11" spans="2:17" s="227" customFormat="1" ht="21" customHeight="1">
      <c r="B11" s="231" t="s">
        <v>4</v>
      </c>
      <c r="C11" s="232">
        <v>19405</v>
      </c>
      <c r="D11" s="233">
        <v>9309</v>
      </c>
      <c r="E11" s="233">
        <v>10096</v>
      </c>
      <c r="F11" s="233">
        <v>12749</v>
      </c>
      <c r="G11" s="233">
        <v>5537</v>
      </c>
      <c r="H11" s="233">
        <v>7212</v>
      </c>
      <c r="I11" s="233">
        <v>5849</v>
      </c>
      <c r="J11" s="233">
        <v>3311</v>
      </c>
      <c r="K11" s="233">
        <v>2538</v>
      </c>
      <c r="L11" s="233">
        <v>546</v>
      </c>
      <c r="M11" s="233">
        <v>329</v>
      </c>
      <c r="N11" s="233">
        <v>217</v>
      </c>
      <c r="O11" s="233">
        <v>261</v>
      </c>
      <c r="P11" s="233">
        <v>132</v>
      </c>
      <c r="Q11" s="233">
        <v>129</v>
      </c>
    </row>
    <row r="12" spans="2:17" s="227" customFormat="1" ht="21" customHeight="1">
      <c r="B12" s="231" t="s">
        <v>5</v>
      </c>
      <c r="C12" s="232">
        <v>23136</v>
      </c>
      <c r="D12" s="233">
        <v>11842</v>
      </c>
      <c r="E12" s="233">
        <v>11294</v>
      </c>
      <c r="F12" s="233">
        <v>15809</v>
      </c>
      <c r="G12" s="233">
        <v>7332</v>
      </c>
      <c r="H12" s="233">
        <v>8477</v>
      </c>
      <c r="I12" s="233">
        <v>6217</v>
      </c>
      <c r="J12" s="233">
        <v>3793</v>
      </c>
      <c r="K12" s="233">
        <v>2424</v>
      </c>
      <c r="L12" s="233">
        <v>822</v>
      </c>
      <c r="M12" s="233">
        <v>573</v>
      </c>
      <c r="N12" s="233">
        <v>249</v>
      </c>
      <c r="O12" s="233">
        <v>288</v>
      </c>
      <c r="P12" s="233">
        <v>144</v>
      </c>
      <c r="Q12" s="233">
        <v>144</v>
      </c>
    </row>
    <row r="13" spans="2:17" s="227" customFormat="1" ht="21" customHeight="1">
      <c r="B13" s="231" t="s">
        <v>6</v>
      </c>
      <c r="C13" s="232">
        <v>21458</v>
      </c>
      <c r="D13" s="233">
        <v>11772</v>
      </c>
      <c r="E13" s="233">
        <v>9686</v>
      </c>
      <c r="F13" s="233">
        <v>14730</v>
      </c>
      <c r="G13" s="233">
        <v>7627</v>
      </c>
      <c r="H13" s="233">
        <v>7103</v>
      </c>
      <c r="I13" s="233">
        <v>5488</v>
      </c>
      <c r="J13" s="233">
        <v>3361</v>
      </c>
      <c r="K13" s="233">
        <v>2127</v>
      </c>
      <c r="L13" s="233">
        <v>937</v>
      </c>
      <c r="M13" s="233">
        <v>616</v>
      </c>
      <c r="N13" s="233">
        <v>321</v>
      </c>
      <c r="O13" s="233">
        <v>303</v>
      </c>
      <c r="P13" s="233">
        <v>168</v>
      </c>
      <c r="Q13" s="233">
        <v>135</v>
      </c>
    </row>
    <row r="14" spans="2:17" s="227" customFormat="1" ht="21" customHeight="1">
      <c r="B14" s="231" t="s">
        <v>7</v>
      </c>
      <c r="C14" s="232">
        <v>19830</v>
      </c>
      <c r="D14" s="233">
        <v>11019</v>
      </c>
      <c r="E14" s="233">
        <v>8811</v>
      </c>
      <c r="F14" s="233">
        <v>13070</v>
      </c>
      <c r="G14" s="233">
        <v>6992</v>
      </c>
      <c r="H14" s="233">
        <v>6078</v>
      </c>
      <c r="I14" s="233">
        <v>5569</v>
      </c>
      <c r="J14" s="233">
        <v>3285</v>
      </c>
      <c r="K14" s="233">
        <v>2284</v>
      </c>
      <c r="L14" s="233">
        <v>859</v>
      </c>
      <c r="M14" s="233">
        <v>552</v>
      </c>
      <c r="N14" s="233">
        <v>307</v>
      </c>
      <c r="O14" s="233">
        <v>332</v>
      </c>
      <c r="P14" s="233">
        <v>190</v>
      </c>
      <c r="Q14" s="233">
        <v>142</v>
      </c>
    </row>
    <row r="15" spans="2:17" s="227" customFormat="1" ht="21" customHeight="1">
      <c r="B15" s="231" t="s">
        <v>8</v>
      </c>
      <c r="C15" s="232">
        <v>19841</v>
      </c>
      <c r="D15" s="233">
        <v>10800</v>
      </c>
      <c r="E15" s="233">
        <v>9041</v>
      </c>
      <c r="F15" s="233">
        <v>12792</v>
      </c>
      <c r="G15" s="233">
        <v>6634</v>
      </c>
      <c r="H15" s="233">
        <v>6158</v>
      </c>
      <c r="I15" s="233">
        <v>5829</v>
      </c>
      <c r="J15" s="233">
        <v>3365</v>
      </c>
      <c r="K15" s="233">
        <v>2464</v>
      </c>
      <c r="L15" s="233">
        <v>864</v>
      </c>
      <c r="M15" s="233">
        <v>583</v>
      </c>
      <c r="N15" s="233">
        <v>281</v>
      </c>
      <c r="O15" s="233">
        <v>356</v>
      </c>
      <c r="P15" s="233">
        <v>218</v>
      </c>
      <c r="Q15" s="233">
        <v>138</v>
      </c>
    </row>
    <row r="16" spans="2:17" s="227" customFormat="1" ht="21" customHeight="1">
      <c r="B16" s="231" t="s">
        <v>9</v>
      </c>
      <c r="C16" s="232">
        <v>21479</v>
      </c>
      <c r="D16" s="233">
        <v>11424</v>
      </c>
      <c r="E16" s="233">
        <v>10055</v>
      </c>
      <c r="F16" s="233">
        <v>13989</v>
      </c>
      <c r="G16" s="233">
        <v>7272</v>
      </c>
      <c r="H16" s="233">
        <v>6717</v>
      </c>
      <c r="I16" s="233">
        <v>6340</v>
      </c>
      <c r="J16" s="233">
        <v>3460</v>
      </c>
      <c r="K16" s="233">
        <v>2880</v>
      </c>
      <c r="L16" s="233">
        <v>865</v>
      </c>
      <c r="M16" s="233">
        <v>536</v>
      </c>
      <c r="N16" s="233">
        <v>329</v>
      </c>
      <c r="O16" s="233">
        <v>285</v>
      </c>
      <c r="P16" s="233">
        <v>156</v>
      </c>
      <c r="Q16" s="233">
        <v>129</v>
      </c>
    </row>
    <row r="17" spans="2:17" s="227" customFormat="1" ht="21" customHeight="1">
      <c r="B17" s="231" t="s">
        <v>10</v>
      </c>
      <c r="C17" s="232">
        <v>22342</v>
      </c>
      <c r="D17" s="233">
        <v>11619</v>
      </c>
      <c r="E17" s="233">
        <v>10723</v>
      </c>
      <c r="F17" s="233">
        <v>14769</v>
      </c>
      <c r="G17" s="233">
        <v>7540</v>
      </c>
      <c r="H17" s="233">
        <v>7229</v>
      </c>
      <c r="I17" s="233">
        <v>6495</v>
      </c>
      <c r="J17" s="233">
        <v>3471</v>
      </c>
      <c r="K17" s="233">
        <v>3024</v>
      </c>
      <c r="L17" s="233">
        <v>767</v>
      </c>
      <c r="M17" s="233">
        <v>441</v>
      </c>
      <c r="N17" s="233">
        <v>326</v>
      </c>
      <c r="O17" s="233">
        <v>311</v>
      </c>
      <c r="P17" s="233">
        <v>167</v>
      </c>
      <c r="Q17" s="233">
        <v>144</v>
      </c>
    </row>
    <row r="18" spans="2:17" s="227" customFormat="1" ht="21" customHeight="1">
      <c r="B18" s="231" t="s">
        <v>11</v>
      </c>
      <c r="C18" s="232">
        <v>20473</v>
      </c>
      <c r="D18" s="233">
        <v>10583</v>
      </c>
      <c r="E18" s="233">
        <v>9890</v>
      </c>
      <c r="F18" s="233">
        <v>13332</v>
      </c>
      <c r="G18" s="233">
        <v>6914</v>
      </c>
      <c r="H18" s="233">
        <v>6418</v>
      </c>
      <c r="I18" s="233">
        <v>6140</v>
      </c>
      <c r="J18" s="233">
        <v>3128</v>
      </c>
      <c r="K18" s="233">
        <v>3012</v>
      </c>
      <c r="L18" s="233">
        <v>626</v>
      </c>
      <c r="M18" s="233">
        <v>374</v>
      </c>
      <c r="N18" s="233">
        <v>252</v>
      </c>
      <c r="O18" s="233">
        <v>375</v>
      </c>
      <c r="P18" s="233">
        <v>167</v>
      </c>
      <c r="Q18" s="233">
        <v>208</v>
      </c>
    </row>
    <row r="19" spans="2:17" s="227" customFormat="1" ht="21" customHeight="1">
      <c r="B19" s="231" t="s">
        <v>12</v>
      </c>
      <c r="C19" s="232">
        <v>16523</v>
      </c>
      <c r="D19" s="233">
        <v>8804</v>
      </c>
      <c r="E19" s="233">
        <v>7719</v>
      </c>
      <c r="F19" s="233">
        <v>10613</v>
      </c>
      <c r="G19" s="233">
        <v>5688</v>
      </c>
      <c r="H19" s="233">
        <v>4925</v>
      </c>
      <c r="I19" s="233">
        <v>5130</v>
      </c>
      <c r="J19" s="233">
        <v>2674</v>
      </c>
      <c r="K19" s="233">
        <v>2456</v>
      </c>
      <c r="L19" s="233">
        <v>543</v>
      </c>
      <c r="M19" s="233">
        <v>320</v>
      </c>
      <c r="N19" s="233">
        <v>223</v>
      </c>
      <c r="O19" s="233">
        <v>237</v>
      </c>
      <c r="P19" s="233">
        <v>122</v>
      </c>
      <c r="Q19" s="233">
        <v>115</v>
      </c>
    </row>
    <row r="20" spans="2:17" s="227" customFormat="1" ht="21" customHeight="1">
      <c r="B20" s="231" t="s">
        <v>13</v>
      </c>
      <c r="C20" s="232">
        <v>11918</v>
      </c>
      <c r="D20" s="233">
        <v>6194</v>
      </c>
      <c r="E20" s="233">
        <v>5724</v>
      </c>
      <c r="F20" s="233">
        <v>7904</v>
      </c>
      <c r="G20" s="233">
        <v>4131</v>
      </c>
      <c r="H20" s="233">
        <v>3773</v>
      </c>
      <c r="I20" s="233">
        <v>3468</v>
      </c>
      <c r="J20" s="233">
        <v>1754</v>
      </c>
      <c r="K20" s="233">
        <v>1714</v>
      </c>
      <c r="L20" s="233">
        <v>336</v>
      </c>
      <c r="M20" s="233">
        <v>192</v>
      </c>
      <c r="N20" s="233">
        <v>144</v>
      </c>
      <c r="O20" s="233">
        <v>210</v>
      </c>
      <c r="P20" s="233">
        <v>117</v>
      </c>
      <c r="Q20" s="233">
        <v>93</v>
      </c>
    </row>
    <row r="21" spans="2:17" s="227" customFormat="1" ht="21" customHeight="1">
      <c r="B21" s="231" t="s">
        <v>14</v>
      </c>
      <c r="C21" s="232">
        <v>7495</v>
      </c>
      <c r="D21" s="233">
        <v>4002</v>
      </c>
      <c r="E21" s="233">
        <v>3493</v>
      </c>
      <c r="F21" s="233">
        <v>4908</v>
      </c>
      <c r="G21" s="233">
        <v>2670</v>
      </c>
      <c r="H21" s="233">
        <v>2238</v>
      </c>
      <c r="I21" s="233">
        <v>2290</v>
      </c>
      <c r="J21" s="233">
        <v>1148</v>
      </c>
      <c r="K21" s="233">
        <v>1142</v>
      </c>
      <c r="L21" s="233">
        <v>165</v>
      </c>
      <c r="M21" s="233">
        <v>103</v>
      </c>
      <c r="N21" s="233">
        <v>62</v>
      </c>
      <c r="O21" s="233">
        <v>132</v>
      </c>
      <c r="P21" s="233">
        <v>81</v>
      </c>
      <c r="Q21" s="233">
        <v>51</v>
      </c>
    </row>
    <row r="22" spans="2:17" s="227" customFormat="1" ht="21" customHeight="1">
      <c r="B22" s="235" t="s">
        <v>15</v>
      </c>
      <c r="C22" s="236">
        <v>5323</v>
      </c>
      <c r="D22" s="237">
        <v>2605</v>
      </c>
      <c r="E22" s="237">
        <v>2718</v>
      </c>
      <c r="F22" s="237">
        <v>3456</v>
      </c>
      <c r="G22" s="237">
        <v>1751</v>
      </c>
      <c r="H22" s="237">
        <v>1705</v>
      </c>
      <c r="I22" s="237">
        <v>1680</v>
      </c>
      <c r="J22" s="237">
        <v>738</v>
      </c>
      <c r="K22" s="237">
        <v>942</v>
      </c>
      <c r="L22" s="237">
        <v>98</v>
      </c>
      <c r="M22" s="237">
        <v>63</v>
      </c>
      <c r="N22" s="237">
        <v>35</v>
      </c>
      <c r="O22" s="237">
        <v>89</v>
      </c>
      <c r="P22" s="237">
        <v>53</v>
      </c>
      <c r="Q22" s="237">
        <v>36</v>
      </c>
    </row>
    <row r="23" spans="2:17" s="227" customFormat="1" ht="21" customHeight="1">
      <c r="B23" s="18" t="s">
        <v>68</v>
      </c>
      <c r="C23" s="238">
        <f>D23+E23</f>
        <v>100</v>
      </c>
      <c r="D23" s="239">
        <f>D6/C6%</f>
        <v>51.96282768801181</v>
      </c>
      <c r="E23" s="239">
        <f>E6/C6%</f>
        <v>48.037172311988186</v>
      </c>
      <c r="F23" s="239">
        <f>F6/C6%</f>
        <v>67.48462821687316</v>
      </c>
      <c r="G23" s="239">
        <f>G6/C6%</f>
        <v>33.96073944577571</v>
      </c>
      <c r="H23" s="239">
        <f>H6/C6%</f>
        <v>33.52388877109745</v>
      </c>
      <c r="I23" s="239">
        <f>I6/C6%</f>
        <v>27.64840721523697</v>
      </c>
      <c r="J23" s="239">
        <f>J6/C6%</f>
        <v>15.13855607250441</v>
      </c>
      <c r="K23" s="239">
        <f>K6/C6%</f>
        <v>12.509851142732558</v>
      </c>
      <c r="L23" s="239">
        <f>L6/C6%</f>
        <v>3.4299978797540516</v>
      </c>
      <c r="M23" s="239">
        <f>M6/C6%</f>
        <v>2.094642978585516</v>
      </c>
      <c r="N23" s="239">
        <f>N6/C6%</f>
        <v>1.3353549011685355</v>
      </c>
      <c r="O23" s="240">
        <f>O6/C6%</f>
        <v>1.4369666881358238</v>
      </c>
      <c r="P23" s="240">
        <f>P6/C6%</f>
        <v>0.7688891911461729</v>
      </c>
      <c r="Q23" s="240">
        <f>Q6/C6%</f>
        <v>0.6680774969896508</v>
      </c>
    </row>
    <row r="24" ht="6.75" customHeight="1"/>
    <row r="25" spans="2:14" ht="15.75" customHeight="1">
      <c r="B25" s="96" t="s">
        <v>192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5" ht="15.75" customHeight="1">
      <c r="B26" s="295" t="s">
        <v>168</v>
      </c>
      <c r="C26" s="295"/>
      <c r="D26" s="295"/>
      <c r="E26" s="295"/>
    </row>
    <row r="27" ht="15.75" customHeight="1">
      <c r="B27" s="100" t="s">
        <v>70</v>
      </c>
    </row>
  </sheetData>
  <sheetProtection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B9" sqref="B9"/>
    </sheetView>
  </sheetViews>
  <sheetFormatPr defaultColWidth="8.8515625" defaultRowHeight="12.75"/>
  <cols>
    <col min="1" max="1" width="1.7109375" style="37" customWidth="1"/>
    <col min="2" max="2" width="29.57421875" style="37" customWidth="1"/>
    <col min="3" max="5" width="15.7109375" style="37" customWidth="1"/>
    <col min="6" max="6" width="21.28125" style="37" customWidth="1"/>
    <col min="7" max="16384" width="8.8515625" style="37" customWidth="1"/>
  </cols>
  <sheetData>
    <row r="1" spans="2:6" ht="18.75" customHeight="1">
      <c r="B1" s="19" t="s">
        <v>181</v>
      </c>
      <c r="C1" s="20"/>
      <c r="D1" s="20"/>
      <c r="E1" s="20"/>
      <c r="F1" s="20"/>
    </row>
    <row r="2" spans="2:6" ht="6.75" customHeight="1">
      <c r="B2" s="241"/>
      <c r="C2" s="241"/>
      <c r="D2" s="241"/>
      <c r="E2" s="241"/>
      <c r="F2" s="241"/>
    </row>
    <row r="3" spans="2:6" ht="19.5" customHeight="1">
      <c r="B3" s="307" t="s">
        <v>71</v>
      </c>
      <c r="C3" s="299" t="s">
        <v>72</v>
      </c>
      <c r="D3" s="300"/>
      <c r="E3" s="303" t="s">
        <v>43</v>
      </c>
      <c r="F3" s="303" t="s">
        <v>73</v>
      </c>
    </row>
    <row r="4" spans="2:6" ht="19.5" customHeight="1">
      <c r="B4" s="308"/>
      <c r="C4" s="95" t="s">
        <v>41</v>
      </c>
      <c r="D4" s="94" t="s">
        <v>42</v>
      </c>
      <c r="E4" s="304"/>
      <c r="F4" s="304"/>
    </row>
    <row r="5" spans="2:6" ht="18" customHeight="1">
      <c r="B5" s="101" t="s">
        <v>74</v>
      </c>
      <c r="C5" s="229">
        <f>SUM(C6:C11)</f>
        <v>142543</v>
      </c>
      <c r="D5" s="63">
        <f>SUM(D6:D11)</f>
        <v>2805</v>
      </c>
      <c r="E5" s="63">
        <f>C5+D5</f>
        <v>145348</v>
      </c>
      <c r="F5" s="242">
        <f>ROUND(E5/E32%,2)</f>
        <v>80.37</v>
      </c>
    </row>
    <row r="6" spans="2:7" ht="15" customHeight="1">
      <c r="B6" s="15" t="s">
        <v>75</v>
      </c>
      <c r="C6" s="158">
        <v>14544</v>
      </c>
      <c r="D6" s="116">
        <v>416</v>
      </c>
      <c r="E6" s="116">
        <v>14960</v>
      </c>
      <c r="F6" s="243">
        <v>8.271682756637805</v>
      </c>
      <c r="G6" s="244"/>
    </row>
    <row r="7" spans="2:7" ht="15" customHeight="1">
      <c r="B7" s="15" t="s">
        <v>76</v>
      </c>
      <c r="C7" s="158">
        <v>3962</v>
      </c>
      <c r="D7" s="116">
        <v>199</v>
      </c>
      <c r="E7" s="116">
        <v>4161</v>
      </c>
      <c r="F7" s="243">
        <v>2.30069999668248</v>
      </c>
      <c r="G7" s="244"/>
    </row>
    <row r="8" spans="2:7" ht="15" customHeight="1">
      <c r="B8" s="15" t="s">
        <v>77</v>
      </c>
      <c r="C8" s="158">
        <v>71</v>
      </c>
      <c r="D8" s="116">
        <v>4</v>
      </c>
      <c r="E8" s="116">
        <v>75</v>
      </c>
      <c r="F8" s="243">
        <v>0.04146899777726172</v>
      </c>
      <c r="G8" s="244"/>
    </row>
    <row r="9" spans="2:7" ht="15" customHeight="1">
      <c r="B9" s="15" t="s">
        <v>78</v>
      </c>
      <c r="C9" s="158">
        <v>6867</v>
      </c>
      <c r="D9" s="116">
        <v>1060</v>
      </c>
      <c r="E9" s="116">
        <v>7927</v>
      </c>
      <c r="F9" s="243">
        <v>4.382996605071382</v>
      </c>
      <c r="G9" s="244"/>
    </row>
    <row r="10" spans="2:7" ht="15" customHeight="1">
      <c r="B10" s="15" t="s">
        <v>79</v>
      </c>
      <c r="C10" s="158">
        <v>77094</v>
      </c>
      <c r="D10" s="116">
        <v>961</v>
      </c>
      <c r="E10" s="116">
        <v>78055</v>
      </c>
      <c r="F10" s="243">
        <v>43.15816828672218</v>
      </c>
      <c r="G10" s="244"/>
    </row>
    <row r="11" spans="2:7" ht="15" customHeight="1">
      <c r="B11" s="15" t="s">
        <v>80</v>
      </c>
      <c r="C11" s="158">
        <v>40005</v>
      </c>
      <c r="D11" s="116">
        <v>165</v>
      </c>
      <c r="E11" s="116">
        <v>40170</v>
      </c>
      <c r="F11" s="243">
        <v>22.210795209501377</v>
      </c>
      <c r="G11" s="244"/>
    </row>
    <row r="12" spans="2:7" ht="15">
      <c r="B12" s="23"/>
      <c r="C12" s="158"/>
      <c r="D12" s="116"/>
      <c r="E12" s="116"/>
      <c r="F12" s="223"/>
      <c r="G12" s="244"/>
    </row>
    <row r="13" spans="2:7" ht="18" customHeight="1">
      <c r="B13" s="101" t="s">
        <v>81</v>
      </c>
      <c r="C13" s="65">
        <v>6360</v>
      </c>
      <c r="D13" s="63">
        <v>423</v>
      </c>
      <c r="E13" s="63">
        <v>6783</v>
      </c>
      <c r="F13" s="242">
        <v>3.75045615897555</v>
      </c>
      <c r="G13" s="244"/>
    </row>
    <row r="14" spans="2:7" ht="15" customHeight="1">
      <c r="B14" s="23" t="s">
        <v>82</v>
      </c>
      <c r="C14" s="158">
        <v>2054</v>
      </c>
      <c r="D14" s="116">
        <v>93</v>
      </c>
      <c r="E14" s="116">
        <v>2147</v>
      </c>
      <c r="F14" s="243">
        <v>1.1871191763704123</v>
      </c>
      <c r="G14" s="244"/>
    </row>
    <row r="15" spans="2:7" ht="15" customHeight="1">
      <c r="B15" s="23" t="s">
        <v>17</v>
      </c>
      <c r="C15" s="158">
        <v>354</v>
      </c>
      <c r="D15" s="116">
        <v>13</v>
      </c>
      <c r="E15" s="116">
        <v>367</v>
      </c>
      <c r="F15" s="243">
        <v>0.2029216291234007</v>
      </c>
      <c r="G15" s="244"/>
    </row>
    <row r="16" spans="2:7" ht="15" customHeight="1">
      <c r="B16" s="23" t="s">
        <v>18</v>
      </c>
      <c r="C16" s="158">
        <v>168</v>
      </c>
      <c r="D16" s="116">
        <v>0</v>
      </c>
      <c r="E16" s="116">
        <v>168</v>
      </c>
      <c r="F16" s="243">
        <v>0.09289055502106625</v>
      </c>
      <c r="G16" s="244"/>
    </row>
    <row r="17" spans="2:7" ht="15" customHeight="1">
      <c r="B17" s="23" t="s">
        <v>83</v>
      </c>
      <c r="C17" s="158">
        <v>832</v>
      </c>
      <c r="D17" s="116">
        <v>31</v>
      </c>
      <c r="E17" s="116">
        <v>863</v>
      </c>
      <c r="F17" s="243">
        <v>0.4771699344236915</v>
      </c>
      <c r="G17" s="244"/>
    </row>
    <row r="18" spans="2:7" ht="15" customHeight="1">
      <c r="B18" s="23" t="s">
        <v>84</v>
      </c>
      <c r="C18" s="158">
        <v>2952</v>
      </c>
      <c r="D18" s="116">
        <v>286</v>
      </c>
      <c r="E18" s="116">
        <v>3238</v>
      </c>
      <c r="F18" s="243">
        <v>1.7903548640369793</v>
      </c>
      <c r="G18" s="244"/>
    </row>
    <row r="19" spans="2:7" ht="15">
      <c r="B19" s="23"/>
      <c r="C19" s="158"/>
      <c r="D19" s="116"/>
      <c r="E19" s="116"/>
      <c r="F19" s="245"/>
      <c r="G19" s="244"/>
    </row>
    <row r="20" spans="2:7" ht="18" customHeight="1">
      <c r="B20" s="101" t="s">
        <v>85</v>
      </c>
      <c r="C20" s="65">
        <v>13791</v>
      </c>
      <c r="D20" s="63">
        <v>213</v>
      </c>
      <c r="E20" s="63">
        <v>14004</v>
      </c>
      <c r="F20" s="242">
        <v>7.7430912649703085</v>
      </c>
      <c r="G20" s="244"/>
    </row>
    <row r="21" spans="2:7" ht="15" customHeight="1">
      <c r="B21" s="23" t="s">
        <v>86</v>
      </c>
      <c r="C21" s="158">
        <v>13157</v>
      </c>
      <c r="D21" s="116">
        <v>194</v>
      </c>
      <c r="E21" s="116">
        <v>13351</v>
      </c>
      <c r="F21" s="243">
        <v>7.38203452432295</v>
      </c>
      <c r="G21" s="244"/>
    </row>
    <row r="22" spans="2:7" ht="15" customHeight="1">
      <c r="B22" s="23" t="s">
        <v>87</v>
      </c>
      <c r="C22" s="158">
        <v>634</v>
      </c>
      <c r="D22" s="116">
        <v>19</v>
      </c>
      <c r="E22" s="116">
        <v>653</v>
      </c>
      <c r="F22" s="243">
        <v>0.3610567406473587</v>
      </c>
      <c r="G22" s="244"/>
    </row>
    <row r="23" spans="2:7" ht="15">
      <c r="B23" s="23"/>
      <c r="C23" s="158"/>
      <c r="D23" s="116"/>
      <c r="E23" s="116"/>
      <c r="F23" s="245"/>
      <c r="G23" s="244"/>
    </row>
    <row r="24" spans="2:6" ht="18" customHeight="1">
      <c r="B24" s="101" t="s">
        <v>19</v>
      </c>
      <c r="C24" s="65">
        <v>9527</v>
      </c>
      <c r="D24" s="63">
        <v>3411</v>
      </c>
      <c r="E24" s="63">
        <v>12938</v>
      </c>
      <c r="F24" s="242">
        <v>7.153678576562829</v>
      </c>
    </row>
    <row r="25" spans="2:6" ht="15" customHeight="1">
      <c r="B25" s="23" t="s">
        <v>88</v>
      </c>
      <c r="C25" s="158">
        <v>689</v>
      </c>
      <c r="D25" s="116">
        <v>28</v>
      </c>
      <c r="E25" s="116">
        <v>717</v>
      </c>
      <c r="F25" s="243">
        <v>0.39644361875062206</v>
      </c>
    </row>
    <row r="26" spans="2:6" ht="15" customHeight="1">
      <c r="B26" s="23" t="s">
        <v>89</v>
      </c>
      <c r="C26" s="158">
        <v>2726</v>
      </c>
      <c r="D26" s="116">
        <v>825</v>
      </c>
      <c r="E26" s="116">
        <v>3551</v>
      </c>
      <c r="F26" s="243">
        <v>1.9634188147607516</v>
      </c>
    </row>
    <row r="27" spans="2:6" ht="15" customHeight="1">
      <c r="B27" s="23" t="s">
        <v>22</v>
      </c>
      <c r="C27" s="158">
        <v>360</v>
      </c>
      <c r="D27" s="116">
        <v>33</v>
      </c>
      <c r="E27" s="116">
        <v>393</v>
      </c>
      <c r="F27" s="243">
        <v>0.21729754835285142</v>
      </c>
    </row>
    <row r="28" spans="2:6" ht="15" customHeight="1">
      <c r="B28" s="23" t="s">
        <v>90</v>
      </c>
      <c r="C28" s="158">
        <v>5752</v>
      </c>
      <c r="D28" s="116">
        <v>2525</v>
      </c>
      <c r="E28" s="116">
        <v>8277</v>
      </c>
      <c r="F28" s="243">
        <v>4.576518594698603</v>
      </c>
    </row>
    <row r="29" spans="2:6" ht="15">
      <c r="B29" s="23"/>
      <c r="C29" s="158"/>
      <c r="D29" s="116"/>
      <c r="E29" s="116"/>
      <c r="F29" s="246"/>
    </row>
    <row r="30" spans="2:6" ht="18" customHeight="1">
      <c r="B30" s="101" t="s">
        <v>91</v>
      </c>
      <c r="C30" s="65">
        <v>1699</v>
      </c>
      <c r="D30" s="63">
        <v>86</v>
      </c>
      <c r="E30" s="63">
        <v>1785</v>
      </c>
      <c r="F30" s="242">
        <v>0.9869621470988289</v>
      </c>
    </row>
    <row r="31" spans="2:6" ht="15">
      <c r="B31" s="23"/>
      <c r="C31" s="158"/>
      <c r="D31" s="116"/>
      <c r="E31" s="116"/>
      <c r="F31" s="247"/>
    </row>
    <row r="32" spans="2:6" ht="18" customHeight="1">
      <c r="B32" s="44" t="s">
        <v>92</v>
      </c>
      <c r="C32" s="248">
        <f>C5+C13+C20+C24+C30</f>
        <v>173920</v>
      </c>
      <c r="D32" s="249">
        <f>D5+D13+D20+D24+D30</f>
        <v>6938</v>
      </c>
      <c r="E32" s="249">
        <f>SUM(E5+E13+E20+E24+E30)</f>
        <v>180858</v>
      </c>
      <c r="F32" s="305">
        <f>E32/E32</f>
        <v>1</v>
      </c>
    </row>
    <row r="33" spans="2:6" ht="18" customHeight="1">
      <c r="B33" s="45" t="s">
        <v>93</v>
      </c>
      <c r="C33" s="250">
        <f>C32/E32%</f>
        <v>96.16384124561812</v>
      </c>
      <c r="D33" s="251">
        <f>D32/E32%</f>
        <v>3.836158754381891</v>
      </c>
      <c r="E33" s="252">
        <f>E32/E32</f>
        <v>1</v>
      </c>
      <c r="F33" s="306"/>
    </row>
    <row r="34" ht="6.75" customHeight="1"/>
    <row r="35" spans="2:7" ht="15">
      <c r="B35" s="96" t="s">
        <v>193</v>
      </c>
      <c r="C35" s="24"/>
      <c r="D35" s="25"/>
      <c r="E35" s="25"/>
      <c r="F35" s="25"/>
      <c r="G35" s="25"/>
    </row>
    <row r="36" spans="2:7" ht="15">
      <c r="B36" s="287" t="s">
        <v>60</v>
      </c>
      <c r="C36" s="287"/>
      <c r="D36" s="287"/>
      <c r="E36" s="25"/>
      <c r="F36" s="25"/>
      <c r="G36" s="25"/>
    </row>
    <row r="37" spans="2:6" ht="15">
      <c r="B37" s="295" t="s">
        <v>168</v>
      </c>
      <c r="C37" s="295"/>
      <c r="D37" s="295"/>
      <c r="E37" s="295"/>
      <c r="F37" s="25"/>
    </row>
    <row r="38" spans="2:6" ht="15">
      <c r="B38" s="100" t="s">
        <v>70</v>
      </c>
      <c r="C38" s="25"/>
      <c r="D38" s="25"/>
      <c r="E38" s="25"/>
      <c r="F38" s="25"/>
    </row>
    <row r="39" spans="2:6" ht="15">
      <c r="B39" s="25"/>
      <c r="C39" s="25"/>
      <c r="D39" s="25"/>
      <c r="E39" s="25"/>
      <c r="F39" s="25"/>
    </row>
    <row r="40" spans="2:6" ht="15">
      <c r="B40" s="105" t="s">
        <v>173</v>
      </c>
      <c r="C40" s="25"/>
      <c r="D40" s="25"/>
      <c r="E40" s="25"/>
      <c r="F40" s="25"/>
    </row>
    <row r="41" spans="2:6" ht="15">
      <c r="B41" s="105" t="s">
        <v>94</v>
      </c>
      <c r="C41" s="25"/>
      <c r="D41" s="25"/>
      <c r="E41" s="25"/>
      <c r="F41" s="25"/>
    </row>
    <row r="42" spans="2:6" ht="15">
      <c r="B42" s="25" t="s">
        <v>20</v>
      </c>
      <c r="C42" s="25"/>
      <c r="D42" s="25"/>
      <c r="E42" s="25"/>
      <c r="F42" s="25"/>
    </row>
    <row r="43" spans="2:6" ht="15">
      <c r="B43" s="105" t="s">
        <v>95</v>
      </c>
      <c r="C43" s="25"/>
      <c r="D43" s="25"/>
      <c r="E43" s="25"/>
      <c r="F43" s="25"/>
    </row>
    <row r="44" spans="2:6" ht="15">
      <c r="B44" s="25"/>
      <c r="C44" s="25"/>
      <c r="D44" s="25"/>
      <c r="E44" s="25"/>
      <c r="F44" s="25"/>
    </row>
    <row r="45" spans="2:6" ht="15">
      <c r="B45" s="105" t="s">
        <v>96</v>
      </c>
      <c r="C45" s="25"/>
      <c r="D45" s="25"/>
      <c r="E45" s="25"/>
      <c r="F45" s="25"/>
    </row>
    <row r="46" spans="2:6" ht="15">
      <c r="B46" s="25"/>
      <c r="C46" s="25"/>
      <c r="D46" s="25"/>
      <c r="E46" s="25"/>
      <c r="F46" s="25"/>
    </row>
    <row r="47" spans="2:6" ht="15">
      <c r="B47" s="105" t="s">
        <v>97</v>
      </c>
      <c r="C47" s="25"/>
      <c r="D47" s="25"/>
      <c r="E47" s="25"/>
      <c r="F47" s="25"/>
    </row>
    <row r="48" spans="2:6" ht="15">
      <c r="B48" s="25"/>
      <c r="C48" s="25"/>
      <c r="D48" s="25"/>
      <c r="E48" s="25"/>
      <c r="F48" s="25"/>
    </row>
    <row r="49" spans="2:6" ht="15">
      <c r="B49" s="105" t="s">
        <v>174</v>
      </c>
      <c r="C49" s="25"/>
      <c r="D49" s="25"/>
      <c r="E49" s="25"/>
      <c r="F49" s="25"/>
    </row>
    <row r="58" ht="11.25" customHeight="1"/>
    <row r="59" ht="1.5" customHeight="1" hidden="1"/>
  </sheetData>
  <sheetProtection/>
  <mergeCells count="7">
    <mergeCell ref="B37:E37"/>
    <mergeCell ref="F3:F4"/>
    <mergeCell ref="F32:F33"/>
    <mergeCell ref="B3:B4"/>
    <mergeCell ref="C3:D3"/>
    <mergeCell ref="E3:E4"/>
    <mergeCell ref="B36:D36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zoomScaleSheetLayoutView="100" zoomScalePageLayoutView="0" workbookViewId="0" topLeftCell="A1">
      <selection activeCell="B32" sqref="B32"/>
    </sheetView>
  </sheetViews>
  <sheetFormatPr defaultColWidth="8.8515625" defaultRowHeight="12.75"/>
  <cols>
    <col min="1" max="1" width="0.71875" style="37" customWidth="1"/>
    <col min="2" max="2" width="29.7109375" style="37" customWidth="1"/>
    <col min="3" max="10" width="14.57421875" style="37" customWidth="1"/>
    <col min="11" max="16384" width="8.8515625" style="37" customWidth="1"/>
  </cols>
  <sheetData>
    <row r="1" spans="2:10" ht="15" customHeight="1">
      <c r="B1" s="106" t="s">
        <v>182</v>
      </c>
      <c r="C1" s="27"/>
      <c r="D1" s="27"/>
      <c r="E1" s="27"/>
      <c r="F1" s="27"/>
      <c r="G1" s="27"/>
      <c r="H1" s="27"/>
      <c r="I1" s="27"/>
      <c r="J1" s="27"/>
    </row>
    <row r="2" spans="2:10" ht="4.5" customHeight="1">
      <c r="B2" s="253"/>
      <c r="C2" s="253"/>
      <c r="D2" s="254"/>
      <c r="E2" s="253"/>
      <c r="F2" s="253"/>
      <c r="G2" s="253"/>
      <c r="H2" s="253"/>
      <c r="I2" s="253"/>
      <c r="J2" s="253"/>
    </row>
    <row r="3" spans="2:11" ht="18" customHeight="1">
      <c r="B3" s="307" t="s">
        <v>71</v>
      </c>
      <c r="C3" s="299" t="s">
        <v>98</v>
      </c>
      <c r="D3" s="300"/>
      <c r="E3" s="300"/>
      <c r="F3" s="300"/>
      <c r="G3" s="300"/>
      <c r="H3" s="300"/>
      <c r="I3" s="300"/>
      <c r="J3" s="300"/>
      <c r="K3" s="241"/>
    </row>
    <row r="4" spans="2:10" ht="18" customHeight="1">
      <c r="B4" s="311"/>
      <c r="C4" s="313" t="s">
        <v>43</v>
      </c>
      <c r="D4" s="311" t="s">
        <v>73</v>
      </c>
      <c r="E4" s="107" t="s">
        <v>175</v>
      </c>
      <c r="F4" s="107" t="s">
        <v>99</v>
      </c>
      <c r="G4" s="107" t="s">
        <v>101</v>
      </c>
      <c r="H4" s="303" t="s">
        <v>103</v>
      </c>
      <c r="I4" s="307" t="s">
        <v>172</v>
      </c>
      <c r="J4" s="312" t="s">
        <v>104</v>
      </c>
    </row>
    <row r="5" spans="2:10" ht="14.25" customHeight="1">
      <c r="B5" s="311"/>
      <c r="C5" s="314"/>
      <c r="D5" s="315"/>
      <c r="E5" s="107" t="s">
        <v>176</v>
      </c>
      <c r="F5" s="107" t="s">
        <v>100</v>
      </c>
      <c r="G5" s="107" t="s">
        <v>102</v>
      </c>
      <c r="H5" s="312"/>
      <c r="I5" s="311"/>
      <c r="J5" s="312"/>
    </row>
    <row r="6" spans="2:10" ht="16.5" customHeight="1">
      <c r="B6" s="46" t="s">
        <v>74</v>
      </c>
      <c r="C6" s="255">
        <f>SUM(C7:C12)</f>
        <v>145348</v>
      </c>
      <c r="D6" s="256">
        <f aca="true" t="shared" si="0" ref="D6:D26">C6/$C$28%</f>
        <v>80.36581185239248</v>
      </c>
      <c r="E6" s="257">
        <f aca="true" t="shared" si="1" ref="E6:J6">SUM(E7:E12)</f>
        <v>55424</v>
      </c>
      <c r="F6" s="257">
        <f t="shared" si="1"/>
        <v>9700</v>
      </c>
      <c r="G6" s="257">
        <f t="shared" si="1"/>
        <v>59093</v>
      </c>
      <c r="H6" s="257">
        <f t="shared" si="1"/>
        <v>5381</v>
      </c>
      <c r="I6" s="257">
        <f t="shared" si="1"/>
        <v>5525</v>
      </c>
      <c r="J6" s="257">
        <f t="shared" si="1"/>
        <v>10225</v>
      </c>
    </row>
    <row r="7" spans="2:10" ht="16.5" customHeight="1">
      <c r="B7" s="15" t="s">
        <v>75</v>
      </c>
      <c r="C7" s="158">
        <f aca="true" t="shared" si="2" ref="C7:C12">SUM(E7:J7)</f>
        <v>14960</v>
      </c>
      <c r="D7" s="258">
        <f t="shared" si="0"/>
        <v>8.271682756637805</v>
      </c>
      <c r="E7" s="233">
        <v>2542</v>
      </c>
      <c r="F7" s="233">
        <v>535</v>
      </c>
      <c r="G7" s="233">
        <v>7627</v>
      </c>
      <c r="H7" s="233">
        <v>231</v>
      </c>
      <c r="I7" s="233">
        <v>2809</v>
      </c>
      <c r="J7" s="233">
        <v>1216</v>
      </c>
    </row>
    <row r="8" spans="2:10" ht="16.5" customHeight="1">
      <c r="B8" s="15" t="s">
        <v>76</v>
      </c>
      <c r="C8" s="158">
        <f t="shared" si="2"/>
        <v>4161</v>
      </c>
      <c r="D8" s="258">
        <f t="shared" si="0"/>
        <v>2.3006999966824804</v>
      </c>
      <c r="E8" s="233">
        <v>610</v>
      </c>
      <c r="F8" s="233">
        <v>1204</v>
      </c>
      <c r="G8" s="233">
        <v>687</v>
      </c>
      <c r="H8" s="233">
        <v>542</v>
      </c>
      <c r="I8" s="233">
        <v>419</v>
      </c>
      <c r="J8" s="233">
        <v>699</v>
      </c>
    </row>
    <row r="9" spans="2:10" ht="16.5" customHeight="1">
      <c r="B9" s="15" t="s">
        <v>77</v>
      </c>
      <c r="C9" s="158">
        <f t="shared" si="2"/>
        <v>75</v>
      </c>
      <c r="D9" s="258">
        <f t="shared" si="0"/>
        <v>0.04146899777726172</v>
      </c>
      <c r="E9" s="233">
        <v>6</v>
      </c>
      <c r="F9" s="233">
        <v>9</v>
      </c>
      <c r="G9" s="233">
        <v>40</v>
      </c>
      <c r="H9" s="233">
        <v>1</v>
      </c>
      <c r="I9" s="233">
        <v>13</v>
      </c>
      <c r="J9" s="233">
        <v>6</v>
      </c>
    </row>
    <row r="10" spans="2:10" ht="16.5" customHeight="1">
      <c r="B10" s="15" t="s">
        <v>78</v>
      </c>
      <c r="C10" s="158">
        <f t="shared" si="2"/>
        <v>7927</v>
      </c>
      <c r="D10" s="258">
        <f t="shared" si="0"/>
        <v>4.382996605071382</v>
      </c>
      <c r="E10" s="233">
        <v>991</v>
      </c>
      <c r="F10" s="233">
        <v>1280</v>
      </c>
      <c r="G10" s="233">
        <v>1343</v>
      </c>
      <c r="H10" s="233">
        <v>2593</v>
      </c>
      <c r="I10" s="233">
        <v>817</v>
      </c>
      <c r="J10" s="233">
        <v>903</v>
      </c>
    </row>
    <row r="11" spans="2:10" ht="16.5" customHeight="1">
      <c r="B11" s="15" t="s">
        <v>79</v>
      </c>
      <c r="C11" s="158">
        <f t="shared" si="2"/>
        <v>78055</v>
      </c>
      <c r="D11" s="258">
        <f t="shared" si="0"/>
        <v>43.15816828672218</v>
      </c>
      <c r="E11" s="233">
        <v>34216</v>
      </c>
      <c r="F11" s="233">
        <v>4413</v>
      </c>
      <c r="G11" s="233">
        <v>32482</v>
      </c>
      <c r="H11" s="233">
        <v>1145</v>
      </c>
      <c r="I11" s="233">
        <v>1083</v>
      </c>
      <c r="J11" s="233">
        <v>4716</v>
      </c>
    </row>
    <row r="12" spans="2:10" ht="16.5" customHeight="1">
      <c r="B12" s="15" t="s">
        <v>80</v>
      </c>
      <c r="C12" s="158">
        <f t="shared" si="2"/>
        <v>40170</v>
      </c>
      <c r="D12" s="258">
        <f t="shared" si="0"/>
        <v>22.210795209501377</v>
      </c>
      <c r="E12" s="233">
        <v>17059</v>
      </c>
      <c r="F12" s="233">
        <v>2259</v>
      </c>
      <c r="G12" s="233">
        <v>16914</v>
      </c>
      <c r="H12" s="233">
        <v>869</v>
      </c>
      <c r="I12" s="233">
        <v>384</v>
      </c>
      <c r="J12" s="233">
        <v>2685</v>
      </c>
    </row>
    <row r="13" spans="2:10" ht="16.5" customHeight="1">
      <c r="B13" s="108" t="s">
        <v>81</v>
      </c>
      <c r="C13" s="65">
        <f>SUM(C14:C18)</f>
        <v>6783</v>
      </c>
      <c r="D13" s="259">
        <f t="shared" si="0"/>
        <v>3.75045615897555</v>
      </c>
      <c r="E13" s="63">
        <v>3868</v>
      </c>
      <c r="F13" s="63">
        <v>536</v>
      </c>
      <c r="G13" s="63">
        <v>975</v>
      </c>
      <c r="H13" s="63">
        <v>272</v>
      </c>
      <c r="I13" s="63">
        <v>305</v>
      </c>
      <c r="J13" s="63">
        <v>827</v>
      </c>
    </row>
    <row r="14" spans="2:10" ht="16.5" customHeight="1">
      <c r="B14" s="15" t="s">
        <v>82</v>
      </c>
      <c r="C14" s="158">
        <f>SUM(E14:J14)</f>
        <v>2147</v>
      </c>
      <c r="D14" s="259">
        <f t="shared" si="0"/>
        <v>1.187119176370412</v>
      </c>
      <c r="E14" s="233">
        <v>1182</v>
      </c>
      <c r="F14" s="233">
        <v>172</v>
      </c>
      <c r="G14" s="233">
        <v>424</v>
      </c>
      <c r="H14" s="233">
        <v>49</v>
      </c>
      <c r="I14" s="233">
        <v>155</v>
      </c>
      <c r="J14" s="233">
        <v>165</v>
      </c>
    </row>
    <row r="15" spans="2:10" ht="16.5" customHeight="1">
      <c r="B15" s="15" t="s">
        <v>17</v>
      </c>
      <c r="C15" s="158">
        <f>SUM(E15:J15)</f>
        <v>367</v>
      </c>
      <c r="D15" s="259">
        <f t="shared" si="0"/>
        <v>0.2029216291234007</v>
      </c>
      <c r="E15" s="233">
        <v>267</v>
      </c>
      <c r="F15" s="233">
        <v>20</v>
      </c>
      <c r="G15" s="233">
        <v>32</v>
      </c>
      <c r="H15" s="233">
        <v>3</v>
      </c>
      <c r="I15" s="233">
        <v>8</v>
      </c>
      <c r="J15" s="233">
        <v>37</v>
      </c>
    </row>
    <row r="16" spans="2:10" ht="16.5" customHeight="1">
      <c r="B16" s="15" t="s">
        <v>18</v>
      </c>
      <c r="C16" s="158">
        <f>SUM(E16:J16)</f>
        <v>168</v>
      </c>
      <c r="D16" s="259">
        <f t="shared" si="0"/>
        <v>0.09289055502106626</v>
      </c>
      <c r="E16" s="233">
        <v>110</v>
      </c>
      <c r="F16" s="233">
        <v>22</v>
      </c>
      <c r="G16" s="233">
        <v>13</v>
      </c>
      <c r="H16" s="233">
        <v>2</v>
      </c>
      <c r="I16" s="233">
        <v>4</v>
      </c>
      <c r="J16" s="233">
        <v>17</v>
      </c>
    </row>
    <row r="17" spans="2:10" ht="16.5" customHeight="1">
      <c r="B17" s="15" t="s">
        <v>83</v>
      </c>
      <c r="C17" s="158">
        <f>SUM(E17:J17)</f>
        <v>863</v>
      </c>
      <c r="D17" s="259">
        <f t="shared" si="0"/>
        <v>0.47716993442369154</v>
      </c>
      <c r="E17" s="233">
        <v>653</v>
      </c>
      <c r="F17" s="233">
        <v>39</v>
      </c>
      <c r="G17" s="233">
        <v>84</v>
      </c>
      <c r="H17" s="233">
        <v>3</v>
      </c>
      <c r="I17" s="233">
        <v>14</v>
      </c>
      <c r="J17" s="233">
        <v>70</v>
      </c>
    </row>
    <row r="18" spans="2:10" ht="16.5" customHeight="1">
      <c r="B18" s="15" t="s">
        <v>84</v>
      </c>
      <c r="C18" s="158">
        <f>SUM(E18:J18)</f>
        <v>3238</v>
      </c>
      <c r="D18" s="259">
        <f t="shared" si="0"/>
        <v>1.7903548640369793</v>
      </c>
      <c r="E18" s="233">
        <v>1656</v>
      </c>
      <c r="F18" s="233">
        <v>283</v>
      </c>
      <c r="G18" s="233">
        <v>422</v>
      </c>
      <c r="H18" s="233">
        <v>215</v>
      </c>
      <c r="I18" s="233">
        <v>124</v>
      </c>
      <c r="J18" s="233">
        <v>538</v>
      </c>
    </row>
    <row r="19" spans="2:10" ht="16.5" customHeight="1">
      <c r="B19" s="108" t="s">
        <v>85</v>
      </c>
      <c r="C19" s="65">
        <f>SUM(C20:C21)</f>
        <v>14004</v>
      </c>
      <c r="D19" s="259">
        <f t="shared" si="0"/>
        <v>7.7430912649703085</v>
      </c>
      <c r="E19" s="63">
        <v>4599</v>
      </c>
      <c r="F19" s="63">
        <v>801</v>
      </c>
      <c r="G19" s="63">
        <v>5969</v>
      </c>
      <c r="H19" s="63">
        <v>291</v>
      </c>
      <c r="I19" s="63">
        <v>948</v>
      </c>
      <c r="J19" s="63">
        <v>1396</v>
      </c>
    </row>
    <row r="20" spans="2:10" ht="16.5" customHeight="1">
      <c r="B20" s="15" t="s">
        <v>86</v>
      </c>
      <c r="C20" s="158">
        <f>SUM(E20:J20)</f>
        <v>13351</v>
      </c>
      <c r="D20" s="259">
        <f t="shared" si="0"/>
        <v>7.3820345243229495</v>
      </c>
      <c r="E20" s="233">
        <v>4146</v>
      </c>
      <c r="F20" s="233">
        <v>760</v>
      </c>
      <c r="G20" s="233">
        <v>5869</v>
      </c>
      <c r="H20" s="233">
        <v>279</v>
      </c>
      <c r="I20" s="233">
        <v>933</v>
      </c>
      <c r="J20" s="233">
        <v>1364</v>
      </c>
    </row>
    <row r="21" spans="2:10" ht="16.5" customHeight="1">
      <c r="B21" s="15" t="s">
        <v>87</v>
      </c>
      <c r="C21" s="158">
        <f>SUM(E21:J21)</f>
        <v>653</v>
      </c>
      <c r="D21" s="259">
        <f t="shared" si="0"/>
        <v>0.3610567406473587</v>
      </c>
      <c r="E21" s="233">
        <v>453</v>
      </c>
      <c r="F21" s="233">
        <v>41</v>
      </c>
      <c r="G21" s="233">
        <v>100</v>
      </c>
      <c r="H21" s="233">
        <v>12</v>
      </c>
      <c r="I21" s="233">
        <v>15</v>
      </c>
      <c r="J21" s="233">
        <v>32</v>
      </c>
    </row>
    <row r="22" spans="2:10" ht="16.5" customHeight="1">
      <c r="B22" s="108" t="s">
        <v>19</v>
      </c>
      <c r="C22" s="65">
        <f>SUM(C23:C26)</f>
        <v>12938</v>
      </c>
      <c r="D22" s="259">
        <f t="shared" si="0"/>
        <v>7.153678576562829</v>
      </c>
      <c r="E22" s="63">
        <v>3473</v>
      </c>
      <c r="F22" s="63">
        <v>2070</v>
      </c>
      <c r="G22" s="63">
        <v>1260</v>
      </c>
      <c r="H22" s="63">
        <v>119</v>
      </c>
      <c r="I22" s="63">
        <v>1666</v>
      </c>
      <c r="J22" s="63">
        <v>4350</v>
      </c>
    </row>
    <row r="23" spans="2:10" ht="16.5" customHeight="1">
      <c r="B23" s="15" t="s">
        <v>88</v>
      </c>
      <c r="C23" s="158">
        <f>SUM(E23:J23)</f>
        <v>717</v>
      </c>
      <c r="D23" s="259">
        <f t="shared" si="0"/>
        <v>0.39644361875062206</v>
      </c>
      <c r="E23" s="233">
        <v>286</v>
      </c>
      <c r="F23" s="233">
        <v>124</v>
      </c>
      <c r="G23" s="233">
        <v>141</v>
      </c>
      <c r="H23" s="233">
        <v>15</v>
      </c>
      <c r="I23" s="233">
        <v>24</v>
      </c>
      <c r="J23" s="233">
        <v>127</v>
      </c>
    </row>
    <row r="24" spans="2:10" ht="16.5" customHeight="1">
      <c r="B24" s="15" t="s">
        <v>89</v>
      </c>
      <c r="C24" s="158">
        <f>SUM(E24:J24)</f>
        <v>3551</v>
      </c>
      <c r="D24" s="259">
        <f t="shared" si="0"/>
        <v>1.9634188147607516</v>
      </c>
      <c r="E24" s="233">
        <v>1090</v>
      </c>
      <c r="F24" s="233">
        <v>536</v>
      </c>
      <c r="G24" s="233">
        <v>554</v>
      </c>
      <c r="H24" s="233">
        <v>39</v>
      </c>
      <c r="I24" s="233">
        <v>561</v>
      </c>
      <c r="J24" s="233">
        <v>771</v>
      </c>
    </row>
    <row r="25" spans="2:10" ht="16.5" customHeight="1">
      <c r="B25" s="15" t="s">
        <v>22</v>
      </c>
      <c r="C25" s="158">
        <f>SUM(E25:J25)</f>
        <v>393</v>
      </c>
      <c r="D25" s="259">
        <f t="shared" si="0"/>
        <v>0.21729754835285142</v>
      </c>
      <c r="E25" s="233">
        <v>172</v>
      </c>
      <c r="F25" s="233">
        <v>45</v>
      </c>
      <c r="G25" s="233">
        <v>66</v>
      </c>
      <c r="H25" s="233">
        <v>13</v>
      </c>
      <c r="I25" s="233">
        <v>20</v>
      </c>
      <c r="J25" s="233">
        <v>77</v>
      </c>
    </row>
    <row r="26" spans="2:10" ht="16.5" customHeight="1">
      <c r="B26" s="15" t="s">
        <v>90</v>
      </c>
      <c r="C26" s="158">
        <f>SUM(E26:J26)</f>
        <v>8277</v>
      </c>
      <c r="D26" s="259">
        <f t="shared" si="0"/>
        <v>4.576518594698603</v>
      </c>
      <c r="E26" s="233">
        <v>1925</v>
      </c>
      <c r="F26" s="233">
        <v>1365</v>
      </c>
      <c r="G26" s="233">
        <v>499</v>
      </c>
      <c r="H26" s="233">
        <v>52</v>
      </c>
      <c r="I26" s="233">
        <v>1061</v>
      </c>
      <c r="J26" s="233">
        <v>3375</v>
      </c>
    </row>
    <row r="27" spans="2:10" ht="16.5" customHeight="1">
      <c r="B27" s="108" t="s">
        <v>91</v>
      </c>
      <c r="C27" s="260">
        <f>SUM(E27:J27)</f>
        <v>1785</v>
      </c>
      <c r="D27" s="259">
        <f>C27/C28%</f>
        <v>0.9869621470988289</v>
      </c>
      <c r="E27" s="233">
        <v>739</v>
      </c>
      <c r="F27" s="233">
        <v>182</v>
      </c>
      <c r="G27" s="233">
        <v>209</v>
      </c>
      <c r="H27" s="233">
        <v>275</v>
      </c>
      <c r="I27" s="233">
        <v>130</v>
      </c>
      <c r="J27" s="233">
        <v>250</v>
      </c>
    </row>
    <row r="28" spans="2:10" ht="16.5" customHeight="1">
      <c r="B28" s="109" t="s">
        <v>92</v>
      </c>
      <c r="C28" s="248">
        <f aca="true" t="shared" si="3" ref="C28:J28">C27+C22+C19+C13+C6</f>
        <v>180858</v>
      </c>
      <c r="D28" s="261">
        <f t="shared" si="3"/>
        <v>100</v>
      </c>
      <c r="E28" s="249">
        <f t="shared" si="3"/>
        <v>68103</v>
      </c>
      <c r="F28" s="249">
        <f t="shared" si="3"/>
        <v>13289</v>
      </c>
      <c r="G28" s="249">
        <f t="shared" si="3"/>
        <v>67506</v>
      </c>
      <c r="H28" s="249">
        <f t="shared" si="3"/>
        <v>6338</v>
      </c>
      <c r="I28" s="249">
        <f t="shared" si="3"/>
        <v>8574</v>
      </c>
      <c r="J28" s="249">
        <f t="shared" si="3"/>
        <v>17048</v>
      </c>
    </row>
    <row r="29" spans="2:10" ht="18" customHeight="1">
      <c r="B29" s="47" t="s">
        <v>105</v>
      </c>
      <c r="C29" s="309">
        <f>SUM(E29:J29)</f>
        <v>100</v>
      </c>
      <c r="D29" s="310"/>
      <c r="E29" s="262">
        <f aca="true" t="shared" si="4" ref="E29:J29">E28/$C$28%</f>
        <v>37.65550874166473</v>
      </c>
      <c r="F29" s="262">
        <f t="shared" si="4"/>
        <v>7.347753486160413</v>
      </c>
      <c r="G29" s="262">
        <f t="shared" si="4"/>
        <v>37.325415519357726</v>
      </c>
      <c r="H29" s="262">
        <f t="shared" si="4"/>
        <v>3.5044067721637973</v>
      </c>
      <c r="I29" s="262">
        <f t="shared" si="4"/>
        <v>4.74073582589656</v>
      </c>
      <c r="J29" s="262">
        <f t="shared" si="4"/>
        <v>9.42617965475677</v>
      </c>
    </row>
    <row r="30" ht="6" customHeight="1">
      <c r="C30" s="25"/>
    </row>
    <row r="31" spans="2:10" ht="16.5" customHeight="1">
      <c r="B31" s="96" t="s">
        <v>195</v>
      </c>
      <c r="C31" s="24"/>
      <c r="D31" s="25"/>
      <c r="E31" s="25"/>
      <c r="F31" s="25"/>
      <c r="G31" s="25"/>
      <c r="H31" s="25"/>
      <c r="I31" s="25"/>
      <c r="J31" s="25"/>
    </row>
    <row r="32" spans="2:9" ht="16.5" customHeight="1">
      <c r="B32" s="110" t="s">
        <v>194</v>
      </c>
      <c r="C32" s="25"/>
      <c r="D32" s="25"/>
      <c r="E32" s="25"/>
      <c r="F32" s="25"/>
      <c r="G32" s="25"/>
      <c r="H32" s="25"/>
      <c r="I32" s="263"/>
    </row>
    <row r="33" spans="2:5" ht="16.5" customHeight="1">
      <c r="B33" s="295" t="s">
        <v>177</v>
      </c>
      <c r="C33" s="295"/>
      <c r="D33" s="295"/>
      <c r="E33" s="295"/>
    </row>
    <row r="34" spans="2:7" ht="16.5" customHeight="1">
      <c r="B34" s="100" t="s">
        <v>106</v>
      </c>
      <c r="D34" s="244"/>
      <c r="E34" s="244"/>
      <c r="F34" s="264"/>
      <c r="G34" s="244"/>
    </row>
  </sheetData>
  <sheetProtection/>
  <mergeCells count="9">
    <mergeCell ref="B33:E33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13:D13 C19:D19 C22:D22 D6 C21:D21 C20:D20 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26"/>
  <sheetViews>
    <sheetView zoomScaleSheetLayoutView="110" zoomScalePageLayoutView="0" workbookViewId="0" topLeftCell="A1">
      <selection activeCell="B6" sqref="B6"/>
    </sheetView>
  </sheetViews>
  <sheetFormatPr defaultColWidth="8.8515625" defaultRowHeight="12.75"/>
  <cols>
    <col min="1" max="1" width="2.28125" style="10" customWidth="1"/>
    <col min="2" max="2" width="19.421875" style="10" customWidth="1"/>
    <col min="3" max="3" width="10.7109375" style="10" customWidth="1"/>
    <col min="4" max="4" width="9.8515625" style="10" customWidth="1"/>
    <col min="5" max="5" width="12.8515625" style="10" customWidth="1"/>
    <col min="6" max="6" width="14.28125" style="10" customWidth="1"/>
    <col min="7" max="7" width="12.7109375" style="10" customWidth="1"/>
    <col min="8" max="8" width="14.421875" style="10" customWidth="1"/>
    <col min="9" max="16384" width="8.8515625" style="10" customWidth="1"/>
  </cols>
  <sheetData>
    <row r="1" spans="2:8" ht="18.75" customHeight="1">
      <c r="B1" s="111" t="s">
        <v>183</v>
      </c>
      <c r="C1" s="29"/>
      <c r="D1" s="29"/>
      <c r="E1" s="29"/>
      <c r="F1" s="29"/>
      <c r="G1" s="29"/>
      <c r="H1" s="30"/>
    </row>
    <row r="2" spans="2:8" ht="6.75" customHeight="1">
      <c r="B2" s="265"/>
      <c r="C2" s="31"/>
      <c r="D2" s="30"/>
      <c r="E2" s="30"/>
      <c r="F2" s="30"/>
      <c r="G2" s="30"/>
      <c r="H2" s="30"/>
    </row>
    <row r="3" spans="2:8" ht="21" customHeight="1">
      <c r="B3" s="303" t="s">
        <v>107</v>
      </c>
      <c r="C3" s="319" t="s">
        <v>43</v>
      </c>
      <c r="D3" s="320"/>
      <c r="E3" s="300" t="s">
        <v>108</v>
      </c>
      <c r="F3" s="300"/>
      <c r="G3" s="300"/>
      <c r="H3" s="300"/>
    </row>
    <row r="4" spans="2:8" ht="21" customHeight="1">
      <c r="B4" s="312"/>
      <c r="C4" s="313"/>
      <c r="D4" s="321"/>
      <c r="E4" s="311" t="s">
        <v>109</v>
      </c>
      <c r="F4" s="312" t="s">
        <v>110</v>
      </c>
      <c r="G4" s="311" t="s">
        <v>65</v>
      </c>
      <c r="H4" s="317" t="s">
        <v>73</v>
      </c>
    </row>
    <row r="5" spans="2:8" ht="21" customHeight="1">
      <c r="B5" s="304"/>
      <c r="C5" s="322"/>
      <c r="D5" s="323"/>
      <c r="E5" s="308"/>
      <c r="F5" s="316"/>
      <c r="G5" s="308"/>
      <c r="H5" s="318"/>
    </row>
    <row r="6" spans="2:9" ht="21" customHeight="1">
      <c r="B6" s="145" t="s">
        <v>43</v>
      </c>
      <c r="C6" s="49">
        <f>SUM(C8:C17)</f>
        <v>249971</v>
      </c>
      <c r="D6" s="146">
        <v>1</v>
      </c>
      <c r="E6" s="104">
        <f>SUM(E8:E17)</f>
        <v>69113</v>
      </c>
      <c r="F6" s="99">
        <f>E6/C6*100</f>
        <v>27.64840721523697</v>
      </c>
      <c r="G6" s="104">
        <f>SUM(G7:G17)</f>
        <v>180858</v>
      </c>
      <c r="H6" s="99">
        <f>G6/C6*100</f>
        <v>72.35159278476303</v>
      </c>
      <c r="I6" s="21"/>
    </row>
    <row r="7" spans="2:9" ht="18" customHeight="1">
      <c r="B7" s="36" t="s">
        <v>116</v>
      </c>
      <c r="C7" s="68"/>
      <c r="D7" s="26"/>
      <c r="E7" s="26"/>
      <c r="F7" s="26"/>
      <c r="G7" s="26"/>
      <c r="H7" s="26"/>
      <c r="I7" s="21"/>
    </row>
    <row r="8" spans="2:12" ht="18" customHeight="1">
      <c r="B8" s="112" t="s">
        <v>111</v>
      </c>
      <c r="C8" s="50">
        <f aca="true" t="shared" si="0" ref="C8:D13">E8+G8</f>
        <v>22327</v>
      </c>
      <c r="D8" s="102">
        <f t="shared" si="0"/>
        <v>8.931836092986787</v>
      </c>
      <c r="E8" s="17">
        <v>3252</v>
      </c>
      <c r="F8" s="115">
        <v>1.3009509103055954</v>
      </c>
      <c r="G8" s="17">
        <v>19075</v>
      </c>
      <c r="H8" s="103">
        <v>7.630885182681191</v>
      </c>
      <c r="I8" s="33"/>
      <c r="J8" s="11"/>
      <c r="L8" s="34"/>
    </row>
    <row r="9" spans="2:10" ht="18" customHeight="1">
      <c r="B9" s="112" t="s">
        <v>23</v>
      </c>
      <c r="C9" s="50">
        <f t="shared" si="0"/>
        <v>9680</v>
      </c>
      <c r="D9" s="102">
        <f t="shared" si="0"/>
        <v>3.872449204107676</v>
      </c>
      <c r="E9" s="17">
        <v>4184</v>
      </c>
      <c r="F9" s="115">
        <v>1.673794160122574</v>
      </c>
      <c r="G9" s="17">
        <v>5496</v>
      </c>
      <c r="H9" s="103">
        <v>2.1986550439851023</v>
      </c>
      <c r="I9" s="21"/>
      <c r="J9" s="11"/>
    </row>
    <row r="10" spans="2:10" ht="18" customHeight="1">
      <c r="B10" s="112" t="s">
        <v>112</v>
      </c>
      <c r="C10" s="50">
        <f t="shared" si="0"/>
        <v>92395</v>
      </c>
      <c r="D10" s="102">
        <f t="shared" si="0"/>
        <v>36.962287625364546</v>
      </c>
      <c r="E10" s="17">
        <v>33764</v>
      </c>
      <c r="F10" s="115">
        <v>13.507166831352437</v>
      </c>
      <c r="G10" s="17">
        <v>58631</v>
      </c>
      <c r="H10" s="103">
        <v>23.455120794012107</v>
      </c>
      <c r="I10" s="21"/>
      <c r="J10" s="11"/>
    </row>
    <row r="11" spans="2:10" ht="18" customHeight="1">
      <c r="B11" s="112" t="s">
        <v>113</v>
      </c>
      <c r="C11" s="50">
        <f t="shared" si="0"/>
        <v>81338</v>
      </c>
      <c r="D11" s="102">
        <f t="shared" si="0"/>
        <v>32.53897452104444</v>
      </c>
      <c r="E11" s="17">
        <v>18160</v>
      </c>
      <c r="F11" s="115">
        <v>7.264842721755723</v>
      </c>
      <c r="G11" s="17">
        <v>63178</v>
      </c>
      <c r="H11" s="103">
        <v>25.274131799288718</v>
      </c>
      <c r="I11" s="21"/>
      <c r="J11" s="11"/>
    </row>
    <row r="12" spans="2:10" ht="18" customHeight="1">
      <c r="B12" s="112" t="s">
        <v>114</v>
      </c>
      <c r="C12" s="50">
        <f t="shared" si="0"/>
        <v>29194</v>
      </c>
      <c r="D12" s="102">
        <f t="shared" si="0"/>
        <v>11.678954758752015</v>
      </c>
      <c r="E12" s="17">
        <v>6010</v>
      </c>
      <c r="F12" s="115">
        <v>2.404278896351977</v>
      </c>
      <c r="G12" s="17">
        <v>23184</v>
      </c>
      <c r="H12" s="103">
        <v>9.274675862400038</v>
      </c>
      <c r="I12" s="21"/>
      <c r="J12" s="11"/>
    </row>
    <row r="13" spans="2:10" ht="18" customHeight="1">
      <c r="B13" s="112" t="s">
        <v>115</v>
      </c>
      <c r="C13" s="50">
        <f t="shared" si="0"/>
        <v>4505</v>
      </c>
      <c r="D13" s="102">
        <f t="shared" si="0"/>
        <v>1.8022090562505249</v>
      </c>
      <c r="E13" s="17">
        <v>149</v>
      </c>
      <c r="F13" s="115">
        <v>0.05960691440207064</v>
      </c>
      <c r="G13" s="17">
        <v>4356</v>
      </c>
      <c r="H13" s="117">
        <v>1.7426021418484543</v>
      </c>
      <c r="J13" s="35"/>
    </row>
    <row r="14" spans="2:8" ht="18" customHeight="1">
      <c r="B14" s="36" t="s">
        <v>117</v>
      </c>
      <c r="C14" s="50"/>
      <c r="D14" s="102"/>
      <c r="E14" s="116"/>
      <c r="F14" s="115"/>
      <c r="G14" s="26"/>
      <c r="H14" s="117"/>
    </row>
    <row r="15" spans="2:8" ht="18" customHeight="1">
      <c r="B15" s="32" t="s">
        <v>21</v>
      </c>
      <c r="C15" s="50">
        <f aca="true" t="shared" si="1" ref="C15:D17">E15+G15</f>
        <v>3358</v>
      </c>
      <c r="D15" s="102">
        <f t="shared" si="1"/>
        <v>1.343355829276196</v>
      </c>
      <c r="E15" s="17">
        <v>2892</v>
      </c>
      <c r="F15" s="115">
        <v>1.1569342043677067</v>
      </c>
      <c r="G15" s="26">
        <v>466</v>
      </c>
      <c r="H15" s="117">
        <v>0.18642162490848938</v>
      </c>
    </row>
    <row r="16" spans="2:8" ht="18" customHeight="1">
      <c r="B16" s="112" t="s">
        <v>118</v>
      </c>
      <c r="C16" s="50">
        <f t="shared" si="1"/>
        <v>310</v>
      </c>
      <c r="D16" s="102">
        <f t="shared" si="1"/>
        <v>0.12401438566873757</v>
      </c>
      <c r="E16" s="17">
        <v>0</v>
      </c>
      <c r="F16" s="115">
        <v>0</v>
      </c>
      <c r="G16" s="26">
        <v>310</v>
      </c>
      <c r="H16" s="117">
        <v>0.12401438566873757</v>
      </c>
    </row>
    <row r="17" spans="2:8" ht="18" customHeight="1">
      <c r="B17" s="113" t="s">
        <v>119</v>
      </c>
      <c r="C17" s="51">
        <f t="shared" si="1"/>
        <v>6864</v>
      </c>
      <c r="D17" s="118">
        <f t="shared" si="1"/>
        <v>2.7459185265490795</v>
      </c>
      <c r="E17" s="22">
        <v>702</v>
      </c>
      <c r="F17" s="119">
        <v>0.28083257657888316</v>
      </c>
      <c r="G17" s="120">
        <v>6162</v>
      </c>
      <c r="H17" s="121">
        <v>2.4650859499701965</v>
      </c>
    </row>
    <row r="18" spans="3:8" ht="6" customHeight="1">
      <c r="C18" s="38"/>
      <c r="D18" s="39"/>
      <c r="E18" s="40"/>
      <c r="F18" s="39"/>
      <c r="G18" s="40"/>
      <c r="H18" s="41"/>
    </row>
    <row r="19" spans="2:10" ht="18" customHeight="1">
      <c r="B19" s="96" t="s">
        <v>193</v>
      </c>
      <c r="C19" s="24"/>
      <c r="D19" s="25"/>
      <c r="E19" s="25"/>
      <c r="F19" s="25"/>
      <c r="G19" s="25"/>
      <c r="H19" s="25"/>
      <c r="I19" s="25"/>
      <c r="J19" s="25"/>
    </row>
    <row r="20" spans="2:5" ht="18" customHeight="1">
      <c r="B20" s="114" t="s">
        <v>60</v>
      </c>
      <c r="C20" s="25"/>
      <c r="D20" s="25"/>
      <c r="E20" s="37"/>
    </row>
    <row r="21" spans="2:5" ht="18" customHeight="1">
      <c r="B21" s="110" t="s">
        <v>120</v>
      </c>
      <c r="C21" s="25"/>
      <c r="D21" s="25"/>
      <c r="E21" s="37"/>
    </row>
    <row r="22" spans="2:5" ht="18" customHeight="1">
      <c r="B22" s="295" t="s">
        <v>69</v>
      </c>
      <c r="C22" s="295"/>
      <c r="D22" s="295"/>
      <c r="E22" s="295"/>
    </row>
    <row r="23" ht="18" customHeight="1">
      <c r="B23" s="100" t="s">
        <v>70</v>
      </c>
    </row>
    <row r="24" ht="18" customHeight="1">
      <c r="B24" s="105" t="s">
        <v>121</v>
      </c>
    </row>
    <row r="25" ht="18" customHeight="1">
      <c r="B25" s="105" t="s">
        <v>122</v>
      </c>
    </row>
    <row r="26" ht="12.75">
      <c r="B26" s="105" t="s">
        <v>123</v>
      </c>
    </row>
  </sheetData>
  <sheetProtection/>
  <mergeCells count="8">
    <mergeCell ref="B22:E22"/>
    <mergeCell ref="B3:B5"/>
    <mergeCell ref="E3:H3"/>
    <mergeCell ref="F4:F5"/>
    <mergeCell ref="H4:H5"/>
    <mergeCell ref="C3:D5"/>
    <mergeCell ref="E4:E5"/>
    <mergeCell ref="G4:G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zoomScaleSheetLayoutView="110" zoomScalePageLayoutView="0" workbookViewId="0" topLeftCell="A1">
      <selection activeCell="C30" sqref="C30"/>
    </sheetView>
  </sheetViews>
  <sheetFormatPr defaultColWidth="8.8515625" defaultRowHeight="12.75"/>
  <cols>
    <col min="1" max="1" width="3.00390625" style="37" customWidth="1"/>
    <col min="2" max="2" width="27.421875" style="37" customWidth="1"/>
    <col min="3" max="3" width="16.57421875" style="37" customWidth="1"/>
    <col min="4" max="5" width="16.7109375" style="37" customWidth="1"/>
    <col min="6" max="6" width="17.421875" style="37" customWidth="1"/>
    <col min="7" max="16384" width="8.8515625" style="37" customWidth="1"/>
  </cols>
  <sheetData>
    <row r="1" spans="2:5" ht="18.75" customHeight="1">
      <c r="B1" s="326" t="s">
        <v>184</v>
      </c>
      <c r="C1" s="326"/>
      <c r="D1" s="326"/>
      <c r="E1" s="326"/>
    </row>
    <row r="2" ht="4.5" customHeight="1"/>
    <row r="3" spans="2:6" ht="19.5" customHeight="1">
      <c r="B3" s="324" t="s">
        <v>124</v>
      </c>
      <c r="C3" s="299" t="s">
        <v>125</v>
      </c>
      <c r="D3" s="300"/>
      <c r="E3" s="300"/>
      <c r="F3" s="300"/>
    </row>
    <row r="4" spans="2:6" ht="19.5" customHeight="1">
      <c r="B4" s="325"/>
      <c r="C4" s="48" t="s">
        <v>43</v>
      </c>
      <c r="D4" s="91" t="s">
        <v>126</v>
      </c>
      <c r="E4" s="91" t="s">
        <v>127</v>
      </c>
      <c r="F4" s="91" t="s">
        <v>128</v>
      </c>
    </row>
    <row r="5" spans="2:6" ht="19.5" customHeight="1">
      <c r="B5" s="91" t="s">
        <v>43</v>
      </c>
      <c r="C5" s="266">
        <f>SUM(C6:C20)</f>
        <v>172284</v>
      </c>
      <c r="D5" s="267">
        <f>SUM(D6:D20)</f>
        <v>66671</v>
      </c>
      <c r="E5" s="267">
        <f>SUM(E6:E20)</f>
        <v>95686</v>
      </c>
      <c r="F5" s="267">
        <f>SUM(F6:F20)</f>
        <v>9927</v>
      </c>
    </row>
    <row r="6" spans="2:6" ht="21" customHeight="1">
      <c r="B6" s="15" t="s">
        <v>129</v>
      </c>
      <c r="C6" s="162">
        <f>SUM(D6:F6)</f>
        <v>1100</v>
      </c>
      <c r="D6" s="268">
        <v>547</v>
      </c>
      <c r="E6" s="161">
        <v>498</v>
      </c>
      <c r="F6" s="268">
        <v>55</v>
      </c>
    </row>
    <row r="7" spans="2:6" ht="21" customHeight="1">
      <c r="B7" s="15" t="s">
        <v>130</v>
      </c>
      <c r="C7" s="158">
        <f>SUM(D7:F7)</f>
        <v>2390</v>
      </c>
      <c r="D7" s="233">
        <v>1383</v>
      </c>
      <c r="E7" s="116">
        <v>972</v>
      </c>
      <c r="F7" s="233">
        <v>35</v>
      </c>
    </row>
    <row r="8" spans="2:6" ht="21" customHeight="1">
      <c r="B8" s="15" t="s">
        <v>131</v>
      </c>
      <c r="C8" s="158">
        <f aca="true" t="shared" si="0" ref="C8:C20">SUM(D8:F8)</f>
        <v>3625</v>
      </c>
      <c r="D8" s="233">
        <v>2031</v>
      </c>
      <c r="E8" s="116">
        <v>1535</v>
      </c>
      <c r="F8" s="233">
        <v>59</v>
      </c>
    </row>
    <row r="9" spans="2:6" ht="21" customHeight="1">
      <c r="B9" s="15" t="s">
        <v>132</v>
      </c>
      <c r="C9" s="158">
        <f t="shared" si="0"/>
        <v>6246</v>
      </c>
      <c r="D9" s="233">
        <v>3476</v>
      </c>
      <c r="E9" s="116">
        <v>2673</v>
      </c>
      <c r="F9" s="233">
        <v>97</v>
      </c>
    </row>
    <row r="10" spans="2:6" ht="21" customHeight="1">
      <c r="B10" s="15" t="s">
        <v>133</v>
      </c>
      <c r="C10" s="158">
        <f t="shared" si="0"/>
        <v>10387</v>
      </c>
      <c r="D10" s="233">
        <v>6147</v>
      </c>
      <c r="E10" s="116">
        <v>4067</v>
      </c>
      <c r="F10" s="233">
        <v>173</v>
      </c>
    </row>
    <row r="11" spans="2:6" ht="21" customHeight="1">
      <c r="B11" s="15" t="s">
        <v>134</v>
      </c>
      <c r="C11" s="158">
        <f t="shared" si="0"/>
        <v>9805</v>
      </c>
      <c r="D11" s="233">
        <v>6784</v>
      </c>
      <c r="E11" s="116">
        <v>2939</v>
      </c>
      <c r="F11" s="233">
        <v>82</v>
      </c>
    </row>
    <row r="12" spans="2:6" ht="21" customHeight="1">
      <c r="B12" s="15" t="s">
        <v>135</v>
      </c>
      <c r="C12" s="158">
        <f t="shared" si="0"/>
        <v>31443</v>
      </c>
      <c r="D12" s="233">
        <v>13830</v>
      </c>
      <c r="E12" s="116">
        <v>11022</v>
      </c>
      <c r="F12" s="233">
        <v>6591</v>
      </c>
    </row>
    <row r="13" spans="2:6" ht="21" customHeight="1">
      <c r="B13" s="15" t="s">
        <v>136</v>
      </c>
      <c r="C13" s="158">
        <f t="shared" si="0"/>
        <v>62250</v>
      </c>
      <c r="D13" s="233">
        <v>23720</v>
      </c>
      <c r="E13" s="116">
        <v>37504</v>
      </c>
      <c r="F13" s="233">
        <v>1026</v>
      </c>
    </row>
    <row r="14" spans="2:6" ht="21" customHeight="1">
      <c r="B14" s="15" t="s">
        <v>137</v>
      </c>
      <c r="C14" s="158">
        <f t="shared" si="0"/>
        <v>33761</v>
      </c>
      <c r="D14" s="233">
        <v>6501</v>
      </c>
      <c r="E14" s="116">
        <v>26416</v>
      </c>
      <c r="F14" s="233">
        <v>844</v>
      </c>
    </row>
    <row r="15" spans="2:6" ht="21" customHeight="1">
      <c r="B15" s="15" t="s">
        <v>138</v>
      </c>
      <c r="C15" s="158">
        <f t="shared" si="0"/>
        <v>1638</v>
      </c>
      <c r="D15" s="233">
        <v>273</v>
      </c>
      <c r="E15" s="116">
        <v>1170</v>
      </c>
      <c r="F15" s="233">
        <v>195</v>
      </c>
    </row>
    <row r="16" spans="2:6" ht="21" customHeight="1">
      <c r="B16" s="15" t="s">
        <v>139</v>
      </c>
      <c r="C16" s="158">
        <f t="shared" si="0"/>
        <v>5095</v>
      </c>
      <c r="D16" s="233">
        <v>1501</v>
      </c>
      <c r="E16" s="116">
        <v>3451</v>
      </c>
      <c r="F16" s="233">
        <v>143</v>
      </c>
    </row>
    <row r="17" spans="2:6" ht="21" customHeight="1">
      <c r="B17" s="15" t="s">
        <v>140</v>
      </c>
      <c r="C17" s="158">
        <f t="shared" si="0"/>
        <v>415</v>
      </c>
      <c r="D17" s="233">
        <v>11</v>
      </c>
      <c r="E17" s="116">
        <v>355</v>
      </c>
      <c r="F17" s="233">
        <v>49</v>
      </c>
    </row>
    <row r="18" spans="2:6" ht="21" customHeight="1">
      <c r="B18" s="15" t="s">
        <v>141</v>
      </c>
      <c r="C18" s="158">
        <f t="shared" si="0"/>
        <v>358</v>
      </c>
      <c r="D18" s="233">
        <v>2</v>
      </c>
      <c r="E18" s="116">
        <v>245</v>
      </c>
      <c r="F18" s="233">
        <v>111</v>
      </c>
    </row>
    <row r="19" spans="2:6" ht="21" customHeight="1">
      <c r="B19" s="15" t="s">
        <v>142</v>
      </c>
      <c r="C19" s="158">
        <f t="shared" si="0"/>
        <v>1424</v>
      </c>
      <c r="D19" s="233">
        <v>95</v>
      </c>
      <c r="E19" s="116">
        <v>901</v>
      </c>
      <c r="F19" s="233">
        <v>428</v>
      </c>
    </row>
    <row r="20" spans="2:6" ht="21" customHeight="1">
      <c r="B20" s="16" t="s">
        <v>128</v>
      </c>
      <c r="C20" s="187">
        <f t="shared" si="0"/>
        <v>2347</v>
      </c>
      <c r="D20" s="237">
        <v>370</v>
      </c>
      <c r="E20" s="188">
        <v>1938</v>
      </c>
      <c r="F20" s="237">
        <v>39</v>
      </c>
    </row>
    <row r="21" spans="2:6" ht="19.5" customHeight="1">
      <c r="B21" s="28" t="s">
        <v>105</v>
      </c>
      <c r="C21" s="248">
        <f>E21+D21+F21</f>
        <v>100.00000000000001</v>
      </c>
      <c r="D21" s="269">
        <f>D5/C5*100</f>
        <v>38.69831208934086</v>
      </c>
      <c r="E21" s="269">
        <f>E5/C5%</f>
        <v>55.53969027884192</v>
      </c>
      <c r="F21" s="269">
        <f>F5/C5%</f>
        <v>5.761997631817232</v>
      </c>
    </row>
    <row r="22" ht="6.75" customHeight="1"/>
    <row r="23" spans="2:6" ht="18" customHeight="1">
      <c r="B23" s="96" t="s">
        <v>196</v>
      </c>
      <c r="C23" s="24"/>
      <c r="D23" s="24"/>
      <c r="E23" s="25"/>
      <c r="F23" s="25"/>
    </row>
    <row r="24" spans="2:6" ht="18" customHeight="1">
      <c r="B24" s="114" t="s">
        <v>143</v>
      </c>
      <c r="C24" s="24"/>
      <c r="D24" s="24"/>
      <c r="E24" s="25"/>
      <c r="F24" s="25"/>
    </row>
    <row r="25" spans="2:4" ht="18" customHeight="1">
      <c r="B25" s="110" t="s">
        <v>197</v>
      </c>
      <c r="C25" s="25"/>
      <c r="D25" s="25"/>
    </row>
    <row r="26" spans="2:5" ht="18" customHeight="1">
      <c r="B26" s="295" t="s">
        <v>170</v>
      </c>
      <c r="C26" s="295"/>
      <c r="D26" s="295"/>
      <c r="E26" s="295"/>
    </row>
    <row r="27" ht="18" customHeight="1">
      <c r="B27" s="100" t="s">
        <v>144</v>
      </c>
    </row>
  </sheetData>
  <sheetProtection/>
  <mergeCells count="4">
    <mergeCell ref="B3:B4"/>
    <mergeCell ref="C3:F3"/>
    <mergeCell ref="B1:E1"/>
    <mergeCell ref="B26:E26"/>
  </mergeCells>
  <printOptions/>
  <pageMargins left="0.25" right="0.3937007874015748" top="0.3543307086614173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H8" sqref="H8"/>
    </sheetView>
  </sheetViews>
  <sheetFormatPr defaultColWidth="8.8515625" defaultRowHeight="12.75"/>
  <cols>
    <col min="1" max="1" width="20.140625" style="3" customWidth="1"/>
    <col min="2" max="2" width="10.7109375" style="3" customWidth="1"/>
    <col min="3" max="4" width="10.140625" style="3" customWidth="1"/>
    <col min="5" max="6" width="10.7109375" style="3" customWidth="1"/>
    <col min="7" max="7" width="9.57421875" style="3" customWidth="1"/>
    <col min="8" max="9" width="10.7109375" style="3" customWidth="1"/>
    <col min="10" max="10" width="9.57421875" style="3" customWidth="1"/>
    <col min="11" max="12" width="10.7109375" style="3" customWidth="1"/>
    <col min="13" max="13" width="9.8515625" style="3" customWidth="1"/>
    <col min="14" max="14" width="10.7109375" style="3" customWidth="1"/>
    <col min="15" max="16384" width="8.8515625" style="3" customWidth="1"/>
  </cols>
  <sheetData>
    <row r="1" spans="1:14" ht="18" customHeight="1">
      <c r="A1" s="122" t="s">
        <v>185</v>
      </c>
      <c r="B1" s="122"/>
      <c r="C1" s="122"/>
      <c r="D1" s="122"/>
      <c r="E1" s="122"/>
      <c r="F1" s="122"/>
      <c r="G1" s="122"/>
      <c r="H1" s="122"/>
      <c r="I1" s="122"/>
      <c r="J1" s="71"/>
      <c r="K1" s="71"/>
      <c r="L1" s="71"/>
      <c r="M1" s="71"/>
      <c r="N1" s="71"/>
    </row>
    <row r="2" spans="1:14" ht="7.5" customHeight="1">
      <c r="A2" s="7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9.5" customHeight="1">
      <c r="A3" s="328" t="s">
        <v>161</v>
      </c>
      <c r="B3" s="332" t="s">
        <v>43</v>
      </c>
      <c r="C3" s="333"/>
      <c r="D3" s="333"/>
      <c r="E3" s="333"/>
      <c r="F3" s="333" t="s">
        <v>162</v>
      </c>
      <c r="G3" s="333"/>
      <c r="H3" s="333"/>
      <c r="I3" s="334" t="s">
        <v>67</v>
      </c>
      <c r="J3" s="334"/>
      <c r="K3" s="334"/>
      <c r="L3" s="327" t="s">
        <v>65</v>
      </c>
      <c r="M3" s="327"/>
      <c r="N3" s="327"/>
    </row>
    <row r="4" spans="1:14" ht="19.5" customHeight="1">
      <c r="A4" s="329"/>
      <c r="B4" s="330" t="s">
        <v>43</v>
      </c>
      <c r="C4" s="330"/>
      <c r="D4" s="154" t="s">
        <v>63</v>
      </c>
      <c r="E4" s="154" t="s">
        <v>64</v>
      </c>
      <c r="F4" s="154" t="s">
        <v>43</v>
      </c>
      <c r="G4" s="154" t="s">
        <v>63</v>
      </c>
      <c r="H4" s="154" t="s">
        <v>64</v>
      </c>
      <c r="I4" s="154" t="s">
        <v>43</v>
      </c>
      <c r="J4" s="154" t="s">
        <v>63</v>
      </c>
      <c r="K4" s="154" t="s">
        <v>64</v>
      </c>
      <c r="L4" s="154" t="s">
        <v>43</v>
      </c>
      <c r="M4" s="154" t="s">
        <v>63</v>
      </c>
      <c r="N4" s="154" t="s">
        <v>64</v>
      </c>
    </row>
    <row r="5" spans="1:14" ht="19.5" customHeight="1">
      <c r="A5" s="151" t="s">
        <v>43</v>
      </c>
      <c r="B5" s="152">
        <f>SUM(B6:B24)</f>
        <v>258334</v>
      </c>
      <c r="C5" s="153" t="s">
        <v>27</v>
      </c>
      <c r="D5" s="152">
        <f aca="true" t="shared" si="0" ref="D5:N5">SUM(D6:D24)</f>
        <v>124578</v>
      </c>
      <c r="E5" s="152">
        <f t="shared" si="0"/>
        <v>133756</v>
      </c>
      <c r="F5" s="152">
        <f t="shared" si="0"/>
        <v>65203</v>
      </c>
      <c r="G5" s="152">
        <f t="shared" si="0"/>
        <v>28930</v>
      </c>
      <c r="H5" s="152">
        <f t="shared" si="0"/>
        <v>36273</v>
      </c>
      <c r="I5" s="152">
        <f t="shared" si="0"/>
        <v>4001</v>
      </c>
      <c r="J5" s="152">
        <f t="shared" si="0"/>
        <v>1915</v>
      </c>
      <c r="K5" s="152">
        <f t="shared" si="0"/>
        <v>2086</v>
      </c>
      <c r="L5" s="152">
        <f t="shared" si="0"/>
        <v>189130</v>
      </c>
      <c r="M5" s="152">
        <f t="shared" si="0"/>
        <v>93733</v>
      </c>
      <c r="N5" s="152">
        <f t="shared" si="0"/>
        <v>95397</v>
      </c>
    </row>
    <row r="6" spans="1:14" ht="19.5" customHeight="1">
      <c r="A6" s="73" t="s">
        <v>28</v>
      </c>
      <c r="B6" s="172">
        <f>D6+E6</f>
        <v>65203</v>
      </c>
      <c r="C6" s="74">
        <f>(B6/$B$5)*100</f>
        <v>25.239805832759142</v>
      </c>
      <c r="D6" s="172">
        <v>28930</v>
      </c>
      <c r="E6" s="172">
        <v>36273</v>
      </c>
      <c r="F6" s="172">
        <v>65203</v>
      </c>
      <c r="G6" s="172">
        <v>28930</v>
      </c>
      <c r="H6" s="172">
        <v>36273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</row>
    <row r="7" spans="1:14" ht="19.5" customHeight="1">
      <c r="A7" s="123" t="s">
        <v>75</v>
      </c>
      <c r="B7" s="172">
        <f aca="true" t="shared" si="1" ref="B7:B24">D7+E7</f>
        <v>4285</v>
      </c>
      <c r="C7" s="74">
        <f aca="true" t="shared" si="2" ref="C7:C24">(B7/$B$5)*100</f>
        <v>1.6587053968892984</v>
      </c>
      <c r="D7" s="172">
        <v>2216</v>
      </c>
      <c r="E7" s="172">
        <v>2069</v>
      </c>
      <c r="F7" s="172">
        <v>0</v>
      </c>
      <c r="G7" s="172">
        <v>0</v>
      </c>
      <c r="H7" s="172">
        <v>0</v>
      </c>
      <c r="I7" s="172">
        <v>9</v>
      </c>
      <c r="J7" s="172">
        <v>5</v>
      </c>
      <c r="K7" s="172">
        <v>4</v>
      </c>
      <c r="L7" s="172">
        <v>4276</v>
      </c>
      <c r="M7" s="172">
        <v>2211</v>
      </c>
      <c r="N7" s="172">
        <v>2065</v>
      </c>
    </row>
    <row r="8" spans="1:14" ht="19.5" customHeight="1">
      <c r="A8" s="123" t="s">
        <v>76</v>
      </c>
      <c r="B8" s="172">
        <f t="shared" si="1"/>
        <v>4379</v>
      </c>
      <c r="C8" s="74">
        <f t="shared" si="2"/>
        <v>1.695092399761549</v>
      </c>
      <c r="D8" s="172">
        <v>1763</v>
      </c>
      <c r="E8" s="172">
        <v>2616</v>
      </c>
      <c r="F8" s="172">
        <v>0</v>
      </c>
      <c r="G8" s="172">
        <v>0</v>
      </c>
      <c r="H8" s="172">
        <v>0</v>
      </c>
      <c r="I8" s="172">
        <v>286</v>
      </c>
      <c r="J8" s="172">
        <v>104</v>
      </c>
      <c r="K8" s="172">
        <v>182</v>
      </c>
      <c r="L8" s="172">
        <v>4093</v>
      </c>
      <c r="M8" s="172">
        <v>1659</v>
      </c>
      <c r="N8" s="172">
        <v>2434</v>
      </c>
    </row>
    <row r="9" spans="1:14" ht="19.5" customHeight="1">
      <c r="A9" s="123" t="s">
        <v>77</v>
      </c>
      <c r="B9" s="172">
        <f t="shared" si="1"/>
        <v>0</v>
      </c>
      <c r="C9" s="74">
        <f t="shared" si="2"/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</row>
    <row r="10" spans="1:14" ht="19.5" customHeight="1">
      <c r="A10" s="123" t="s">
        <v>78</v>
      </c>
      <c r="B10" s="172">
        <f t="shared" si="1"/>
        <v>5374</v>
      </c>
      <c r="C10" s="74">
        <f t="shared" si="2"/>
        <v>2.0802526961220744</v>
      </c>
      <c r="D10" s="172">
        <v>2060</v>
      </c>
      <c r="E10" s="172">
        <v>3314</v>
      </c>
      <c r="F10" s="172">
        <v>0</v>
      </c>
      <c r="G10" s="172">
        <v>0</v>
      </c>
      <c r="H10" s="172">
        <v>0</v>
      </c>
      <c r="I10" s="172">
        <v>227</v>
      </c>
      <c r="J10" s="172">
        <v>109</v>
      </c>
      <c r="K10" s="172">
        <v>118</v>
      </c>
      <c r="L10" s="172">
        <v>5147</v>
      </c>
      <c r="M10" s="172">
        <v>1951</v>
      </c>
      <c r="N10" s="172">
        <v>3196</v>
      </c>
    </row>
    <row r="11" spans="1:14" ht="19.5" customHeight="1">
      <c r="A11" s="123" t="s">
        <v>79</v>
      </c>
      <c r="B11" s="172">
        <f t="shared" si="1"/>
        <v>101906</v>
      </c>
      <c r="C11" s="74">
        <f t="shared" si="2"/>
        <v>39.447382071272074</v>
      </c>
      <c r="D11" s="172">
        <v>52992</v>
      </c>
      <c r="E11" s="172">
        <v>48914</v>
      </c>
      <c r="F11" s="172">
        <v>0</v>
      </c>
      <c r="G11" s="172">
        <v>0</v>
      </c>
      <c r="H11" s="172">
        <v>0</v>
      </c>
      <c r="I11" s="172">
        <v>1613</v>
      </c>
      <c r="J11" s="172">
        <v>814</v>
      </c>
      <c r="K11" s="172">
        <v>799</v>
      </c>
      <c r="L11" s="172">
        <v>100293</v>
      </c>
      <c r="M11" s="172">
        <v>52178</v>
      </c>
      <c r="N11" s="172">
        <v>48115</v>
      </c>
    </row>
    <row r="12" spans="1:14" ht="19.5" customHeight="1">
      <c r="A12" s="123" t="s">
        <v>80</v>
      </c>
      <c r="B12" s="172">
        <f t="shared" si="1"/>
        <v>27114</v>
      </c>
      <c r="C12" s="74">
        <f t="shared" si="2"/>
        <v>10.49571484976813</v>
      </c>
      <c r="D12" s="172">
        <v>14085</v>
      </c>
      <c r="E12" s="172">
        <v>13029</v>
      </c>
      <c r="F12" s="172">
        <v>0</v>
      </c>
      <c r="G12" s="172">
        <v>0</v>
      </c>
      <c r="H12" s="172">
        <v>0</v>
      </c>
      <c r="I12" s="172">
        <v>551</v>
      </c>
      <c r="J12" s="172">
        <v>292</v>
      </c>
      <c r="K12" s="172">
        <v>259</v>
      </c>
      <c r="L12" s="172">
        <v>26563</v>
      </c>
      <c r="M12" s="172">
        <v>13793</v>
      </c>
      <c r="N12" s="172">
        <v>12770</v>
      </c>
    </row>
    <row r="13" spans="1:14" ht="19.5" customHeight="1">
      <c r="A13" s="124" t="s">
        <v>82</v>
      </c>
      <c r="B13" s="172">
        <f t="shared" si="1"/>
        <v>3183</v>
      </c>
      <c r="C13" s="74">
        <f t="shared" si="2"/>
        <v>1.2321258525784449</v>
      </c>
      <c r="D13" s="172">
        <v>1553</v>
      </c>
      <c r="E13" s="172">
        <v>1630</v>
      </c>
      <c r="F13" s="172">
        <v>0</v>
      </c>
      <c r="G13" s="172">
        <v>0</v>
      </c>
      <c r="H13" s="172">
        <v>0</v>
      </c>
      <c r="I13" s="172">
        <v>36</v>
      </c>
      <c r="J13" s="172">
        <v>14</v>
      </c>
      <c r="K13" s="172">
        <v>22</v>
      </c>
      <c r="L13" s="172">
        <v>3147</v>
      </c>
      <c r="M13" s="172">
        <v>1539</v>
      </c>
      <c r="N13" s="172">
        <v>1608</v>
      </c>
    </row>
    <row r="14" spans="1:14" ht="19.5" customHeight="1">
      <c r="A14" s="124" t="s">
        <v>17</v>
      </c>
      <c r="B14" s="172">
        <f t="shared" si="1"/>
        <v>717</v>
      </c>
      <c r="C14" s="74">
        <f t="shared" si="2"/>
        <v>0.2775476708447204</v>
      </c>
      <c r="D14" s="172">
        <v>374</v>
      </c>
      <c r="E14" s="172">
        <v>343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717</v>
      </c>
      <c r="M14" s="172">
        <v>374</v>
      </c>
      <c r="N14" s="172">
        <v>343</v>
      </c>
    </row>
    <row r="15" spans="1:14" ht="19.5" customHeight="1">
      <c r="A15" s="124" t="s">
        <v>18</v>
      </c>
      <c r="B15" s="172">
        <f t="shared" si="1"/>
        <v>558</v>
      </c>
      <c r="C15" s="74">
        <f t="shared" si="2"/>
        <v>0.21599944258208367</v>
      </c>
      <c r="D15" s="172">
        <v>255</v>
      </c>
      <c r="E15" s="172">
        <v>303</v>
      </c>
      <c r="F15" s="172">
        <v>0</v>
      </c>
      <c r="G15" s="172">
        <v>0</v>
      </c>
      <c r="H15" s="172">
        <v>0</v>
      </c>
      <c r="I15" s="172">
        <v>11</v>
      </c>
      <c r="J15" s="172">
        <v>0</v>
      </c>
      <c r="K15" s="172">
        <v>11</v>
      </c>
      <c r="L15" s="172">
        <v>547</v>
      </c>
      <c r="M15" s="172">
        <v>255</v>
      </c>
      <c r="N15" s="172">
        <v>292</v>
      </c>
    </row>
    <row r="16" spans="1:14" ht="19.5" customHeight="1">
      <c r="A16" s="124" t="s">
        <v>83</v>
      </c>
      <c r="B16" s="172">
        <f t="shared" si="1"/>
        <v>1395</v>
      </c>
      <c r="C16" s="74">
        <f t="shared" si="2"/>
        <v>0.5399986064552091</v>
      </c>
      <c r="D16" s="172">
        <v>684</v>
      </c>
      <c r="E16" s="172">
        <v>711</v>
      </c>
      <c r="F16" s="172">
        <v>0</v>
      </c>
      <c r="G16" s="172">
        <v>0</v>
      </c>
      <c r="H16" s="172">
        <v>0</v>
      </c>
      <c r="I16" s="172">
        <v>10</v>
      </c>
      <c r="J16" s="172">
        <v>6</v>
      </c>
      <c r="K16" s="172">
        <v>4</v>
      </c>
      <c r="L16" s="172">
        <v>1385</v>
      </c>
      <c r="M16" s="172">
        <v>678</v>
      </c>
      <c r="N16" s="172">
        <v>707</v>
      </c>
    </row>
    <row r="17" spans="1:14" ht="19.5" customHeight="1">
      <c r="A17" s="124" t="s">
        <v>84</v>
      </c>
      <c r="B17" s="172">
        <f t="shared" si="1"/>
        <v>4454</v>
      </c>
      <c r="C17" s="74">
        <f t="shared" si="2"/>
        <v>1.7241245829043021</v>
      </c>
      <c r="D17" s="172">
        <v>1723</v>
      </c>
      <c r="E17" s="172">
        <v>2731</v>
      </c>
      <c r="F17" s="172">
        <v>0</v>
      </c>
      <c r="G17" s="172">
        <v>0</v>
      </c>
      <c r="H17" s="172">
        <v>0</v>
      </c>
      <c r="I17" s="172">
        <v>68</v>
      </c>
      <c r="J17" s="172">
        <v>22</v>
      </c>
      <c r="K17" s="172">
        <v>46</v>
      </c>
      <c r="L17" s="172">
        <v>4386</v>
      </c>
      <c r="M17" s="172">
        <v>1701</v>
      </c>
      <c r="N17" s="172">
        <v>2685</v>
      </c>
    </row>
    <row r="18" spans="1:14" ht="19.5" customHeight="1">
      <c r="A18" s="124" t="s">
        <v>86</v>
      </c>
      <c r="B18" s="172">
        <f t="shared" si="1"/>
        <v>22485</v>
      </c>
      <c r="C18" s="74">
        <f t="shared" si="2"/>
        <v>8.703848506197403</v>
      </c>
      <c r="D18" s="172">
        <v>11839</v>
      </c>
      <c r="E18" s="172">
        <v>10646</v>
      </c>
      <c r="F18" s="172">
        <v>0</v>
      </c>
      <c r="G18" s="172">
        <v>0</v>
      </c>
      <c r="H18" s="172">
        <v>0</v>
      </c>
      <c r="I18" s="172">
        <v>669</v>
      </c>
      <c r="J18" s="172">
        <v>381</v>
      </c>
      <c r="K18" s="172">
        <v>288</v>
      </c>
      <c r="L18" s="172">
        <v>21816</v>
      </c>
      <c r="M18" s="172">
        <v>11458</v>
      </c>
      <c r="N18" s="172">
        <v>10358</v>
      </c>
    </row>
    <row r="19" spans="1:14" ht="19.5" customHeight="1">
      <c r="A19" s="124" t="s">
        <v>87</v>
      </c>
      <c r="B19" s="172">
        <f t="shared" si="1"/>
        <v>578</v>
      </c>
      <c r="C19" s="74">
        <f t="shared" si="2"/>
        <v>0.22374135808681783</v>
      </c>
      <c r="D19" s="172">
        <v>303</v>
      </c>
      <c r="E19" s="172">
        <v>275</v>
      </c>
      <c r="F19" s="172">
        <v>0</v>
      </c>
      <c r="G19" s="172">
        <v>0</v>
      </c>
      <c r="H19" s="172">
        <v>0</v>
      </c>
      <c r="I19" s="172">
        <v>11</v>
      </c>
      <c r="J19" s="172">
        <v>6</v>
      </c>
      <c r="K19" s="172">
        <v>5</v>
      </c>
      <c r="L19" s="172">
        <v>567</v>
      </c>
      <c r="M19" s="172">
        <v>297</v>
      </c>
      <c r="N19" s="172">
        <v>270</v>
      </c>
    </row>
    <row r="20" spans="1:14" ht="19.5" customHeight="1">
      <c r="A20" s="73" t="s">
        <v>88</v>
      </c>
      <c r="B20" s="172">
        <f t="shared" si="1"/>
        <v>988</v>
      </c>
      <c r="C20" s="74">
        <f t="shared" si="2"/>
        <v>0.3824506259338686</v>
      </c>
      <c r="D20" s="172">
        <v>430</v>
      </c>
      <c r="E20" s="172">
        <v>558</v>
      </c>
      <c r="F20" s="172">
        <v>0</v>
      </c>
      <c r="G20" s="172">
        <v>0</v>
      </c>
      <c r="H20" s="172">
        <v>0</v>
      </c>
      <c r="I20" s="172">
        <v>109</v>
      </c>
      <c r="J20" s="172">
        <v>49</v>
      </c>
      <c r="K20" s="172">
        <v>60</v>
      </c>
      <c r="L20" s="172">
        <v>879</v>
      </c>
      <c r="M20" s="172">
        <v>381</v>
      </c>
      <c r="N20" s="172">
        <v>498</v>
      </c>
    </row>
    <row r="21" spans="1:14" ht="19.5" customHeight="1">
      <c r="A21" s="73" t="s">
        <v>89</v>
      </c>
      <c r="B21" s="172">
        <f>D21+E21</f>
        <v>8285</v>
      </c>
      <c r="C21" s="74">
        <f>(B21/$B$5)*100</f>
        <v>3.2070884978361343</v>
      </c>
      <c r="D21" s="172">
        <v>2762</v>
      </c>
      <c r="E21" s="172">
        <v>5523</v>
      </c>
      <c r="F21" s="172">
        <v>0</v>
      </c>
      <c r="G21" s="172">
        <v>0</v>
      </c>
      <c r="H21" s="172">
        <v>0</v>
      </c>
      <c r="I21" s="172">
        <v>89</v>
      </c>
      <c r="J21" s="172">
        <v>39</v>
      </c>
      <c r="K21" s="172">
        <v>50</v>
      </c>
      <c r="L21" s="172">
        <v>8196</v>
      </c>
      <c r="M21" s="172">
        <v>2723</v>
      </c>
      <c r="N21" s="172">
        <v>5473</v>
      </c>
    </row>
    <row r="22" spans="1:14" ht="19.5" customHeight="1">
      <c r="A22" s="73" t="s">
        <v>22</v>
      </c>
      <c r="B22" s="172">
        <f>D22+E22</f>
        <v>2726</v>
      </c>
      <c r="C22" s="74">
        <f>(B22/$B$5)*100</f>
        <v>1.055223083295269</v>
      </c>
      <c r="D22" s="172">
        <v>1124</v>
      </c>
      <c r="E22" s="172">
        <v>1602</v>
      </c>
      <c r="F22" s="172">
        <v>0</v>
      </c>
      <c r="G22" s="172">
        <v>0</v>
      </c>
      <c r="H22" s="172">
        <v>0</v>
      </c>
      <c r="I22" s="172">
        <v>76</v>
      </c>
      <c r="J22" s="172">
        <v>29</v>
      </c>
      <c r="K22" s="172">
        <v>47</v>
      </c>
      <c r="L22" s="172">
        <v>2650</v>
      </c>
      <c r="M22" s="172">
        <v>1095</v>
      </c>
      <c r="N22" s="172">
        <v>1555</v>
      </c>
    </row>
    <row r="23" spans="1:14" ht="19.5" customHeight="1">
      <c r="A23" s="73" t="s">
        <v>90</v>
      </c>
      <c r="B23" s="172">
        <f t="shared" si="1"/>
        <v>4344</v>
      </c>
      <c r="C23" s="74">
        <f t="shared" si="2"/>
        <v>1.6815440476282644</v>
      </c>
      <c r="D23" s="172">
        <v>1323</v>
      </c>
      <c r="E23" s="172">
        <v>3021</v>
      </c>
      <c r="F23" s="172">
        <v>0</v>
      </c>
      <c r="G23" s="172">
        <v>0</v>
      </c>
      <c r="H23" s="172">
        <v>0</v>
      </c>
      <c r="I23" s="172">
        <v>234</v>
      </c>
      <c r="J23" s="172">
        <v>44</v>
      </c>
      <c r="K23" s="172">
        <v>190</v>
      </c>
      <c r="L23" s="172">
        <v>4110</v>
      </c>
      <c r="M23" s="172">
        <v>1279</v>
      </c>
      <c r="N23" s="172">
        <v>2831</v>
      </c>
    </row>
    <row r="24" spans="1:14" ht="19.5" customHeight="1">
      <c r="A24" s="73" t="s">
        <v>146</v>
      </c>
      <c r="B24" s="172">
        <f t="shared" si="1"/>
        <v>360</v>
      </c>
      <c r="C24" s="74">
        <f t="shared" si="2"/>
        <v>0.13935447908521525</v>
      </c>
      <c r="D24" s="172">
        <v>162</v>
      </c>
      <c r="E24" s="172">
        <v>198</v>
      </c>
      <c r="F24" s="172">
        <v>0</v>
      </c>
      <c r="G24" s="172">
        <v>0</v>
      </c>
      <c r="H24" s="172">
        <v>0</v>
      </c>
      <c r="I24" s="172">
        <v>2</v>
      </c>
      <c r="J24" s="172">
        <v>1</v>
      </c>
      <c r="K24" s="172">
        <v>1</v>
      </c>
      <c r="L24" s="172">
        <v>358</v>
      </c>
      <c r="M24" s="172">
        <v>161</v>
      </c>
      <c r="N24" s="172">
        <v>197</v>
      </c>
    </row>
    <row r="25" spans="1:14" ht="19.5" customHeight="1">
      <c r="A25" s="125" t="s">
        <v>29</v>
      </c>
      <c r="B25" s="331">
        <f>F25+I25+L25</f>
        <v>100</v>
      </c>
      <c r="C25" s="331"/>
      <c r="D25" s="75">
        <f>(D5/B5)*100</f>
        <v>48.223617487438744</v>
      </c>
      <c r="E25" s="75">
        <f>(E5/B5)*100</f>
        <v>51.776382512561256</v>
      </c>
      <c r="F25" s="75">
        <f>(F5/B5)*100</f>
        <v>25.239805832759142</v>
      </c>
      <c r="G25" s="75">
        <f>(G5/B5)*100</f>
        <v>11.198680777597993</v>
      </c>
      <c r="H25" s="75">
        <f>H5/B5%</f>
        <v>14.041125055161148</v>
      </c>
      <c r="I25" s="75">
        <f>I5/B5%</f>
        <v>1.5487701967220728</v>
      </c>
      <c r="J25" s="75">
        <f>J5/B5%</f>
        <v>0.7412884095782978</v>
      </c>
      <c r="K25" s="75">
        <f>K5/B5%</f>
        <v>0.807481787143775</v>
      </c>
      <c r="L25" s="75">
        <f>L5/B5%</f>
        <v>73.21142397051878</v>
      </c>
      <c r="M25" s="75">
        <f>M5/B5%</f>
        <v>36.28364830026245</v>
      </c>
      <c r="N25" s="75">
        <f>N5/B5%</f>
        <v>36.92777567025633</v>
      </c>
    </row>
    <row r="26" spans="1:14" ht="7.5" customHeight="1">
      <c r="A26" s="76"/>
      <c r="B26" s="77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9.5" customHeight="1">
      <c r="A27" s="96" t="s">
        <v>198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9.5" customHeight="1">
      <c r="A28" s="295" t="s">
        <v>168</v>
      </c>
      <c r="B28" s="295"/>
      <c r="C28" s="295"/>
      <c r="D28" s="295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3" ht="19.5" customHeight="1">
      <c r="A29" s="100" t="s">
        <v>70</v>
      </c>
      <c r="B29" s="79"/>
      <c r="C29" s="79"/>
    </row>
  </sheetData>
  <sheetProtection/>
  <mergeCells count="8">
    <mergeCell ref="L3:N3"/>
    <mergeCell ref="A3:A4"/>
    <mergeCell ref="A28:D28"/>
    <mergeCell ref="B4:C4"/>
    <mergeCell ref="B25:C25"/>
    <mergeCell ref="B3:E3"/>
    <mergeCell ref="F3:H3"/>
    <mergeCell ref="I3:K3"/>
  </mergeCells>
  <printOptions/>
  <pageMargins left="0.118110236220472" right="0.118110236220472" top="0.354330708661417" bottom="0.354330708661417" header="0.31496062992126" footer="0.31496062992126"/>
  <pageSetup horizontalDpi="600" verticalDpi="600" orientation="landscape" paperSize="9" scale="95" r:id="rId1"/>
  <ignoredErrors>
    <ignoredError sqref="C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2.28125" style="3" customWidth="1"/>
    <col min="2" max="2" width="22.57421875" style="3" customWidth="1"/>
    <col min="3" max="6" width="16.7109375" style="3" customWidth="1"/>
    <col min="7" max="16384" width="8.8515625" style="3" customWidth="1"/>
  </cols>
  <sheetData>
    <row r="1" spans="2:6" ht="16.5">
      <c r="B1" s="80" t="s">
        <v>186</v>
      </c>
      <c r="C1" s="81"/>
      <c r="D1" s="81"/>
      <c r="E1" s="81"/>
      <c r="F1" s="81"/>
    </row>
    <row r="2" spans="2:6" ht="6" customHeight="1">
      <c r="B2" s="81"/>
      <c r="C2" s="81"/>
      <c r="D2" s="81"/>
      <c r="E2" s="81"/>
      <c r="F2" s="81"/>
    </row>
    <row r="3" spans="2:7" ht="24.75" customHeight="1">
      <c r="B3" s="335" t="s">
        <v>159</v>
      </c>
      <c r="C3" s="337" t="s">
        <v>145</v>
      </c>
      <c r="D3" s="338"/>
      <c r="E3" s="338"/>
      <c r="F3" s="338"/>
      <c r="G3" s="171"/>
    </row>
    <row r="4" spans="2:7" ht="24.75" customHeight="1">
      <c r="B4" s="336"/>
      <c r="C4" s="337" t="s">
        <v>43</v>
      </c>
      <c r="D4" s="339"/>
      <c r="E4" s="82" t="s">
        <v>63</v>
      </c>
      <c r="F4" s="82" t="s">
        <v>64</v>
      </c>
      <c r="G4" s="171"/>
    </row>
    <row r="5" spans="2:7" ht="24.75" customHeight="1">
      <c r="B5" s="126" t="s">
        <v>43</v>
      </c>
      <c r="C5" s="184">
        <f>SUM(C6:C10)</f>
        <v>65203</v>
      </c>
      <c r="D5" s="127" t="s">
        <v>30</v>
      </c>
      <c r="E5" s="127">
        <f>SUM(E6:E10)</f>
        <v>28930</v>
      </c>
      <c r="F5" s="127">
        <f>SUM(F6:F10)</f>
        <v>36273</v>
      </c>
      <c r="G5" s="171"/>
    </row>
    <row r="6" spans="2:7" ht="24.75" customHeight="1">
      <c r="B6" s="147" t="s">
        <v>169</v>
      </c>
      <c r="C6" s="170">
        <f aca="true" t="shared" si="0" ref="C6:C11">E6+F6</f>
        <v>13706</v>
      </c>
      <c r="D6" s="84">
        <f>C6/$C$5%</f>
        <v>21.02050519147892</v>
      </c>
      <c r="E6" s="172">
        <v>6251</v>
      </c>
      <c r="F6" s="172">
        <v>7455</v>
      </c>
      <c r="G6" s="171"/>
    </row>
    <row r="7" spans="2:7" ht="24.75" customHeight="1">
      <c r="B7" s="83" t="s">
        <v>147</v>
      </c>
      <c r="C7" s="170">
        <f t="shared" si="0"/>
        <v>36977</v>
      </c>
      <c r="D7" s="84">
        <f>C7/$C$5%</f>
        <v>56.71058080149687</v>
      </c>
      <c r="E7" s="172">
        <v>16910</v>
      </c>
      <c r="F7" s="172">
        <v>20067</v>
      </c>
      <c r="G7" s="171"/>
    </row>
    <row r="8" spans="2:7" ht="24.75" customHeight="1">
      <c r="B8" s="83" t="s">
        <v>148</v>
      </c>
      <c r="C8" s="170">
        <f t="shared" si="0"/>
        <v>3465</v>
      </c>
      <c r="D8" s="84">
        <f>C8/$C$5%</f>
        <v>5.3141726607671425</v>
      </c>
      <c r="E8" s="172">
        <v>1494</v>
      </c>
      <c r="F8" s="172">
        <v>1971</v>
      </c>
      <c r="G8" s="171"/>
    </row>
    <row r="9" spans="2:7" ht="24.75" customHeight="1">
      <c r="B9" s="83" t="s">
        <v>149</v>
      </c>
      <c r="C9" s="170">
        <f t="shared" si="0"/>
        <v>1013</v>
      </c>
      <c r="D9" s="84">
        <f>C9/$C$5%</f>
        <v>1.55360949649556</v>
      </c>
      <c r="E9" s="172">
        <v>308</v>
      </c>
      <c r="F9" s="172">
        <v>705</v>
      </c>
      <c r="G9" s="171"/>
    </row>
    <row r="10" spans="2:7" ht="24.75" customHeight="1">
      <c r="B10" s="83" t="s">
        <v>104</v>
      </c>
      <c r="C10" s="169">
        <f t="shared" si="0"/>
        <v>10042</v>
      </c>
      <c r="D10" s="128">
        <f>C10/$C$5%</f>
        <v>15.401131849761514</v>
      </c>
      <c r="E10" s="168">
        <v>3967</v>
      </c>
      <c r="F10" s="168">
        <v>6075</v>
      </c>
      <c r="G10" s="171"/>
    </row>
    <row r="11" spans="2:7" ht="24.75" customHeight="1">
      <c r="B11" s="148" t="s">
        <v>158</v>
      </c>
      <c r="C11" s="340">
        <f t="shared" si="0"/>
        <v>100</v>
      </c>
      <c r="D11" s="341"/>
      <c r="E11" s="85">
        <f>E5/C5%</f>
        <v>44.36912412005583</v>
      </c>
      <c r="F11" s="85">
        <f>F5/C5%</f>
        <v>55.63087587994418</v>
      </c>
      <c r="G11" s="171"/>
    </row>
    <row r="12" spans="2:6" ht="6" customHeight="1">
      <c r="B12" s="86"/>
      <c r="C12" s="87"/>
      <c r="D12" s="87"/>
      <c r="E12" s="88"/>
      <c r="F12" s="88"/>
    </row>
    <row r="13" spans="2:6" ht="18" customHeight="1">
      <c r="B13" s="96" t="s">
        <v>199</v>
      </c>
      <c r="C13" s="181"/>
      <c r="D13" s="181"/>
      <c r="E13" s="181"/>
      <c r="F13" s="181"/>
    </row>
    <row r="14" spans="2:6" ht="18" customHeight="1">
      <c r="B14" s="287" t="s">
        <v>178</v>
      </c>
      <c r="C14" s="287"/>
      <c r="D14" s="287"/>
      <c r="E14" s="287"/>
      <c r="F14" s="287"/>
    </row>
    <row r="15" spans="2:6" ht="18" customHeight="1">
      <c r="B15" s="295" t="s">
        <v>168</v>
      </c>
      <c r="C15" s="295"/>
      <c r="D15" s="295"/>
      <c r="E15" s="295"/>
      <c r="F15" s="181"/>
    </row>
    <row r="16" ht="18" customHeight="1">
      <c r="B16" s="100" t="s">
        <v>70</v>
      </c>
    </row>
  </sheetData>
  <sheetProtection/>
  <mergeCells count="6">
    <mergeCell ref="B3:B4"/>
    <mergeCell ref="C3:F3"/>
    <mergeCell ref="C4:D4"/>
    <mergeCell ref="C11:D11"/>
    <mergeCell ref="B14:F14"/>
    <mergeCell ref="B15:E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ignoredErrors>
    <ignoredError sqref="D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3">
      <selection activeCell="B19" sqref="B19"/>
    </sheetView>
  </sheetViews>
  <sheetFormatPr defaultColWidth="8.8515625" defaultRowHeight="12.75"/>
  <cols>
    <col min="1" max="1" width="3.28125" style="3" customWidth="1"/>
    <col min="2" max="2" width="24.7109375" style="3" customWidth="1"/>
    <col min="3" max="6" width="17.7109375" style="3" customWidth="1"/>
    <col min="7" max="16384" width="8.8515625" style="3" customWidth="1"/>
  </cols>
  <sheetData>
    <row r="1" spans="2:7" ht="18" customHeight="1">
      <c r="B1" s="80" t="s">
        <v>187</v>
      </c>
      <c r="C1" s="89"/>
      <c r="D1" s="89"/>
      <c r="E1" s="89"/>
      <c r="F1" s="89"/>
      <c r="G1" s="181"/>
    </row>
    <row r="2" spans="2:7" ht="5.25" customHeight="1">
      <c r="B2" s="80"/>
      <c r="C2" s="81"/>
      <c r="D2" s="81"/>
      <c r="E2" s="81"/>
      <c r="F2" s="81"/>
      <c r="G2" s="181"/>
    </row>
    <row r="3" spans="2:7" ht="19.5" customHeight="1">
      <c r="B3" s="346" t="s">
        <v>163</v>
      </c>
      <c r="C3" s="348" t="s">
        <v>43</v>
      </c>
      <c r="D3" s="349"/>
      <c r="E3" s="344" t="s">
        <v>150</v>
      </c>
      <c r="F3" s="345"/>
      <c r="G3" s="181"/>
    </row>
    <row r="4" spans="2:7" ht="19.5" customHeight="1">
      <c r="B4" s="347"/>
      <c r="C4" s="350"/>
      <c r="D4" s="351"/>
      <c r="E4" s="129" t="s">
        <v>160</v>
      </c>
      <c r="F4" s="82" t="s">
        <v>64</v>
      </c>
      <c r="G4" s="181"/>
    </row>
    <row r="5" spans="2:7" ht="19.5" customHeight="1">
      <c r="B5" s="155" t="s">
        <v>43</v>
      </c>
      <c r="C5" s="149">
        <f>SUM(C6:C23)</f>
        <v>65203</v>
      </c>
      <c r="D5" s="150" t="s">
        <v>27</v>
      </c>
      <c r="E5" s="173">
        <f>SUM(E6:E23)</f>
        <v>28930</v>
      </c>
      <c r="F5" s="173">
        <f>SUM(F6:F23)</f>
        <v>36273</v>
      </c>
      <c r="G5" s="167"/>
    </row>
    <row r="6" spans="2:7" ht="19.5" customHeight="1">
      <c r="B6" s="15" t="s">
        <v>75</v>
      </c>
      <c r="C6" s="170">
        <f>E6+F6</f>
        <v>18102</v>
      </c>
      <c r="D6" s="90">
        <f aca="true" t="shared" si="0" ref="D6:D23">C6/$C$5%</f>
        <v>27.76252626412895</v>
      </c>
      <c r="E6" s="172">
        <v>7864</v>
      </c>
      <c r="F6" s="172">
        <v>10238</v>
      </c>
      <c r="G6" s="181"/>
    </row>
    <row r="7" spans="2:7" ht="19.5" customHeight="1">
      <c r="B7" s="15" t="s">
        <v>76</v>
      </c>
      <c r="C7" s="170">
        <f aca="true" t="shared" si="1" ref="C7:C23">E7+F7</f>
        <v>2409</v>
      </c>
      <c r="D7" s="90">
        <f t="shared" si="0"/>
        <v>3.6946152784381088</v>
      </c>
      <c r="E7" s="172">
        <v>1185</v>
      </c>
      <c r="F7" s="172">
        <v>1224</v>
      </c>
      <c r="G7" s="181"/>
    </row>
    <row r="8" spans="2:7" ht="19.5" customHeight="1">
      <c r="B8" s="15" t="s">
        <v>77</v>
      </c>
      <c r="C8" s="170">
        <f t="shared" si="1"/>
        <v>8</v>
      </c>
      <c r="D8" s="90">
        <f t="shared" si="0"/>
        <v>0.012269374108553287</v>
      </c>
      <c r="E8" s="172">
        <v>3</v>
      </c>
      <c r="F8" s="172">
        <v>5</v>
      </c>
      <c r="G8" s="181"/>
    </row>
    <row r="9" spans="2:7" ht="19.5" customHeight="1">
      <c r="B9" s="15" t="s">
        <v>78</v>
      </c>
      <c r="C9" s="170">
        <f t="shared" si="1"/>
        <v>5284</v>
      </c>
      <c r="D9" s="90">
        <f t="shared" si="0"/>
        <v>8.103921598699447</v>
      </c>
      <c r="E9" s="172">
        <v>2323</v>
      </c>
      <c r="F9" s="172">
        <v>2961</v>
      </c>
      <c r="G9" s="181"/>
    </row>
    <row r="10" spans="2:7" ht="19.5" customHeight="1">
      <c r="B10" s="15" t="s">
        <v>79</v>
      </c>
      <c r="C10" s="170">
        <f t="shared" si="1"/>
        <v>31304</v>
      </c>
      <c r="D10" s="90">
        <f t="shared" si="0"/>
        <v>48.01006088676902</v>
      </c>
      <c r="E10" s="172">
        <v>13895</v>
      </c>
      <c r="F10" s="172">
        <v>17409</v>
      </c>
      <c r="G10" s="181"/>
    </row>
    <row r="11" spans="2:7" ht="19.5" customHeight="1">
      <c r="B11" s="15" t="s">
        <v>80</v>
      </c>
      <c r="C11" s="170">
        <f t="shared" si="1"/>
        <v>6498</v>
      </c>
      <c r="D11" s="90">
        <f t="shared" si="0"/>
        <v>9.965799119672408</v>
      </c>
      <c r="E11" s="172">
        <v>2853</v>
      </c>
      <c r="F11" s="172">
        <v>3645</v>
      </c>
      <c r="G11" s="181"/>
    </row>
    <row r="12" spans="2:7" ht="19.5" customHeight="1">
      <c r="B12" s="15" t="s">
        <v>82</v>
      </c>
      <c r="C12" s="170">
        <f t="shared" si="1"/>
        <v>43</v>
      </c>
      <c r="D12" s="90">
        <f t="shared" si="0"/>
        <v>0.06594788583347393</v>
      </c>
      <c r="E12" s="172">
        <v>21</v>
      </c>
      <c r="F12" s="172">
        <v>22</v>
      </c>
      <c r="G12" s="181"/>
    </row>
    <row r="13" spans="2:7" ht="19.5" customHeight="1">
      <c r="B13" s="15" t="s">
        <v>17</v>
      </c>
      <c r="C13" s="170">
        <f t="shared" si="1"/>
        <v>2</v>
      </c>
      <c r="D13" s="90">
        <f t="shared" si="0"/>
        <v>0.003067343527138322</v>
      </c>
      <c r="E13" s="172">
        <v>1</v>
      </c>
      <c r="F13" s="172">
        <v>1</v>
      </c>
      <c r="G13" s="181"/>
    </row>
    <row r="14" spans="2:7" ht="19.5" customHeight="1">
      <c r="B14" s="15" t="s">
        <v>18</v>
      </c>
      <c r="C14" s="170">
        <f t="shared" si="1"/>
        <v>3</v>
      </c>
      <c r="D14" s="90">
        <f t="shared" si="0"/>
        <v>0.004601015290707483</v>
      </c>
      <c r="E14" s="172">
        <v>1</v>
      </c>
      <c r="F14" s="172">
        <v>2</v>
      </c>
      <c r="G14" s="181"/>
    </row>
    <row r="15" spans="2:7" ht="19.5" customHeight="1">
      <c r="B15" s="15" t="s">
        <v>83</v>
      </c>
      <c r="C15" s="170">
        <f t="shared" si="1"/>
        <v>14</v>
      </c>
      <c r="D15" s="90">
        <f t="shared" si="0"/>
        <v>0.021471404689968252</v>
      </c>
      <c r="E15" s="172">
        <v>6</v>
      </c>
      <c r="F15" s="172">
        <v>8</v>
      </c>
      <c r="G15" s="181"/>
    </row>
    <row r="16" spans="2:7" ht="19.5" customHeight="1">
      <c r="B16" s="15" t="s">
        <v>84</v>
      </c>
      <c r="C16" s="170">
        <f t="shared" si="1"/>
        <v>76</v>
      </c>
      <c r="D16" s="90">
        <f t="shared" si="0"/>
        <v>0.11655905403125623</v>
      </c>
      <c r="E16" s="172">
        <v>40</v>
      </c>
      <c r="F16" s="172">
        <v>36</v>
      </c>
      <c r="G16" s="181"/>
    </row>
    <row r="17" spans="2:7" ht="19.5" customHeight="1">
      <c r="B17" s="131" t="s">
        <v>151</v>
      </c>
      <c r="C17" s="170">
        <f t="shared" si="1"/>
        <v>912</v>
      </c>
      <c r="D17" s="90">
        <f t="shared" si="0"/>
        <v>1.3987086483750748</v>
      </c>
      <c r="E17" s="172">
        <v>498</v>
      </c>
      <c r="F17" s="172">
        <v>414</v>
      </c>
      <c r="G17" s="181"/>
    </row>
    <row r="18" spans="2:7" ht="19.5" customHeight="1">
      <c r="B18" s="131" t="s">
        <v>87</v>
      </c>
      <c r="C18" s="170">
        <f t="shared" si="1"/>
        <v>7</v>
      </c>
      <c r="D18" s="90">
        <f t="shared" si="0"/>
        <v>0.010735702344984126</v>
      </c>
      <c r="E18" s="172">
        <v>3</v>
      </c>
      <c r="F18" s="172">
        <v>4</v>
      </c>
      <c r="G18" s="181"/>
    </row>
    <row r="19" spans="2:7" ht="19.5" customHeight="1">
      <c r="B19" s="131" t="s">
        <v>88</v>
      </c>
      <c r="C19" s="170">
        <f t="shared" si="1"/>
        <v>49</v>
      </c>
      <c r="D19" s="90">
        <f t="shared" si="0"/>
        <v>0.07514991641488888</v>
      </c>
      <c r="E19" s="172">
        <v>15</v>
      </c>
      <c r="F19" s="172">
        <v>34</v>
      </c>
      <c r="G19" s="181"/>
    </row>
    <row r="20" spans="2:7" ht="19.5" customHeight="1">
      <c r="B20" s="131" t="s">
        <v>89</v>
      </c>
      <c r="C20" s="170">
        <f>E20+F20</f>
        <v>255</v>
      </c>
      <c r="D20" s="90">
        <f>C20/$C$5%</f>
        <v>0.39108629971013603</v>
      </c>
      <c r="E20" s="172">
        <v>99</v>
      </c>
      <c r="F20" s="172">
        <v>156</v>
      </c>
      <c r="G20" s="181"/>
    </row>
    <row r="21" spans="2:7" ht="19.5" customHeight="1">
      <c r="B21" s="131" t="s">
        <v>22</v>
      </c>
      <c r="C21" s="170">
        <f>E21+F21</f>
        <v>26</v>
      </c>
      <c r="D21" s="90">
        <f>C21/$C$5%</f>
        <v>0.039875465852798185</v>
      </c>
      <c r="E21" s="172">
        <v>14</v>
      </c>
      <c r="F21" s="172">
        <v>12</v>
      </c>
      <c r="G21" s="181"/>
    </row>
    <row r="22" spans="2:7" ht="19.5" customHeight="1">
      <c r="B22" s="131" t="s">
        <v>90</v>
      </c>
      <c r="C22" s="170">
        <f t="shared" si="1"/>
        <v>156</v>
      </c>
      <c r="D22" s="90">
        <f t="shared" si="0"/>
        <v>0.23925279511678912</v>
      </c>
      <c r="E22" s="172">
        <v>84</v>
      </c>
      <c r="F22" s="172">
        <v>72</v>
      </c>
      <c r="G22" s="181"/>
    </row>
    <row r="23" spans="2:7" ht="19.5" customHeight="1">
      <c r="B23" s="131" t="s">
        <v>152</v>
      </c>
      <c r="C23" s="170">
        <f t="shared" si="1"/>
        <v>55</v>
      </c>
      <c r="D23" s="90">
        <f t="shared" si="0"/>
        <v>0.08435194699630386</v>
      </c>
      <c r="E23" s="172">
        <v>25</v>
      </c>
      <c r="F23" s="172">
        <v>30</v>
      </c>
      <c r="G23" s="181"/>
    </row>
    <row r="24" spans="2:7" ht="19.5" customHeight="1">
      <c r="B24" s="28" t="s">
        <v>105</v>
      </c>
      <c r="C24" s="342">
        <f>E24+F24</f>
        <v>100</v>
      </c>
      <c r="D24" s="343"/>
      <c r="E24" s="166">
        <f>E5/C5%</f>
        <v>44.36912412005583</v>
      </c>
      <c r="F24" s="166">
        <f>F5/C5%</f>
        <v>55.63087587994418</v>
      </c>
      <c r="G24" s="181"/>
    </row>
    <row r="25" spans="2:7" ht="6" customHeight="1">
      <c r="B25" s="130"/>
      <c r="C25" s="165"/>
      <c r="D25" s="165"/>
      <c r="E25" s="164"/>
      <c r="F25" s="164"/>
      <c r="G25" s="181"/>
    </row>
    <row r="26" spans="2:7" ht="19.5" customHeight="1">
      <c r="B26" s="96" t="s">
        <v>200</v>
      </c>
      <c r="C26" s="181"/>
      <c r="D26" s="181"/>
      <c r="E26" s="181"/>
      <c r="F26" s="181"/>
      <c r="G26" s="181"/>
    </row>
    <row r="27" spans="2:7" ht="19.5" customHeight="1">
      <c r="B27" s="114" t="s">
        <v>143</v>
      </c>
      <c r="C27" s="181"/>
      <c r="D27" s="181"/>
      <c r="E27" s="181"/>
      <c r="F27" s="181"/>
      <c r="G27" s="181"/>
    </row>
    <row r="28" spans="2:7" ht="19.5" customHeight="1">
      <c r="B28" s="295" t="s">
        <v>170</v>
      </c>
      <c r="C28" s="295"/>
      <c r="D28" s="295"/>
      <c r="E28" s="295"/>
      <c r="F28" s="181"/>
      <c r="G28" s="181"/>
    </row>
    <row r="29" spans="2:7" ht="19.5" customHeight="1">
      <c r="B29" s="100" t="s">
        <v>144</v>
      </c>
      <c r="C29" s="181"/>
      <c r="D29" s="181"/>
      <c r="E29" s="181"/>
      <c r="F29" s="181"/>
      <c r="G29" s="181"/>
    </row>
  </sheetData>
  <sheetProtection/>
  <mergeCells count="5">
    <mergeCell ref="C24:D24"/>
    <mergeCell ref="E3:F3"/>
    <mergeCell ref="B28:E28"/>
    <mergeCell ref="B3:B4"/>
    <mergeCell ref="C3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 Sila</cp:lastModifiedBy>
  <cp:lastPrinted>2020-03-11T21:14:07Z</cp:lastPrinted>
  <dcterms:created xsi:type="dcterms:W3CDTF">2008-02-22T04:52:58Z</dcterms:created>
  <dcterms:modified xsi:type="dcterms:W3CDTF">2020-03-11T21:14:10Z</dcterms:modified>
  <cp:category/>
  <cp:version/>
  <cp:contentType/>
  <cp:contentStatus/>
</cp:coreProperties>
</file>