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palii\Masta 1\Migration\2023\Q1\"/>
    </mc:Choice>
  </mc:AlternateContent>
  <xr:revisionPtr revIDLastSave="0" documentId="13_ncr:1_{9E1E2DCE-A9B4-4E09-A7C1-AB3A602F49F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1" sheetId="11" r:id="rId1"/>
    <sheet name="Table 2" sheetId="6" r:id="rId2"/>
    <sheet name="Table 3" sheetId="7" r:id="rId3"/>
    <sheet name="Table 4" sheetId="8" r:id="rId4"/>
    <sheet name="Table 5" sheetId="9" r:id="rId5"/>
    <sheet name="Table 6" sheetId="10" r:id="rId6"/>
  </sheets>
  <calcPr calcId="191029"/>
</workbook>
</file>

<file path=xl/calcChain.xml><?xml version="1.0" encoding="utf-8"?>
<calcChain xmlns="http://schemas.openxmlformats.org/spreadsheetml/2006/main">
  <c r="C30" i="11" l="1"/>
  <c r="B30" i="11"/>
  <c r="F30" i="11"/>
  <c r="E30" i="11"/>
  <c r="I30" i="11"/>
  <c r="H30" i="11"/>
  <c r="C29" i="11"/>
  <c r="B29" i="11"/>
  <c r="F29" i="11"/>
  <c r="E29" i="11"/>
  <c r="I29" i="11"/>
  <c r="H29" i="11"/>
  <c r="C28" i="11"/>
  <c r="B28" i="11"/>
  <c r="I28" i="11"/>
  <c r="H28" i="11"/>
  <c r="F28" i="11"/>
  <c r="E28" i="11"/>
  <c r="B27" i="11"/>
  <c r="F7" i="9"/>
  <c r="D7" i="9"/>
  <c r="B8" i="9"/>
  <c r="B9" i="9"/>
  <c r="J82" i="11" l="1"/>
  <c r="G82" i="11"/>
  <c r="K82" i="11" s="1"/>
  <c r="D82" i="11"/>
  <c r="J80" i="11"/>
  <c r="G80" i="11"/>
  <c r="D80" i="11"/>
  <c r="J79" i="11"/>
  <c r="G79" i="11"/>
  <c r="D79" i="11"/>
  <c r="J78" i="11"/>
  <c r="G78" i="11"/>
  <c r="D78" i="11"/>
  <c r="J77" i="11"/>
  <c r="G77" i="11"/>
  <c r="G30" i="11" s="1"/>
  <c r="D77" i="11"/>
  <c r="D30" i="11" s="1"/>
  <c r="J30" i="11" l="1"/>
  <c r="K78" i="11"/>
  <c r="K80" i="11"/>
  <c r="K79" i="11"/>
  <c r="K77" i="11"/>
  <c r="K30" i="11" l="1"/>
  <c r="G68" i="11"/>
  <c r="J73" i="11"/>
  <c r="J75" i="11"/>
  <c r="G75" i="11"/>
  <c r="K75" i="11" s="1"/>
  <c r="D75" i="11"/>
  <c r="J74" i="11"/>
  <c r="G74" i="11"/>
  <c r="D74" i="11"/>
  <c r="G73" i="11"/>
  <c r="D73" i="11"/>
  <c r="J72" i="11"/>
  <c r="J29" i="11" s="1"/>
  <c r="G72" i="11"/>
  <c r="G29" i="11" s="1"/>
  <c r="D72" i="11"/>
  <c r="D29" i="11" s="1"/>
  <c r="J70" i="11"/>
  <c r="G70" i="11"/>
  <c r="D70" i="11"/>
  <c r="J69" i="11"/>
  <c r="G69" i="11"/>
  <c r="D69" i="11"/>
  <c r="J68" i="11"/>
  <c r="K68" i="11" s="1"/>
  <c r="D68" i="11"/>
  <c r="K69" i="11" l="1"/>
  <c r="K70" i="11"/>
  <c r="K73" i="11"/>
  <c r="K74" i="11"/>
  <c r="K72" i="11"/>
  <c r="K29" i="11" s="1"/>
  <c r="J67" i="11" l="1"/>
  <c r="J28" i="11" s="1"/>
  <c r="G67" i="11"/>
  <c r="G28" i="11" s="1"/>
  <c r="D67" i="11"/>
  <c r="D28" i="11" s="1"/>
  <c r="K67" i="11" l="1"/>
  <c r="K28" i="11" s="1"/>
  <c r="I27" i="11"/>
  <c r="H27" i="11"/>
  <c r="F27" i="11"/>
  <c r="E27" i="11"/>
  <c r="C27" i="11"/>
  <c r="J65" i="11" l="1"/>
  <c r="G65" i="11"/>
  <c r="D65" i="11"/>
  <c r="K65" i="11" l="1"/>
  <c r="J64" i="11"/>
  <c r="G64" i="11"/>
  <c r="D64" i="11"/>
  <c r="K64" i="11" l="1"/>
  <c r="E15" i="11"/>
  <c r="H15" i="11"/>
  <c r="J63" i="11"/>
  <c r="G63" i="11" l="1"/>
  <c r="K63" i="11" s="1"/>
  <c r="D63" i="11"/>
  <c r="J62" i="11" l="1"/>
  <c r="J27" i="11" s="1"/>
  <c r="G62" i="11"/>
  <c r="G27" i="11" s="1"/>
  <c r="D62" i="11"/>
  <c r="D27" i="11" s="1"/>
  <c r="I26" i="11"/>
  <c r="H26" i="11"/>
  <c r="F26" i="11"/>
  <c r="E26" i="11"/>
  <c r="C26" i="11"/>
  <c r="B26" i="11"/>
  <c r="J60" i="11"/>
  <c r="B25" i="11"/>
  <c r="K62" i="11" l="1"/>
  <c r="K27" i="11" s="1"/>
  <c r="J59" i="11"/>
  <c r="J58" i="11"/>
  <c r="J57" i="11"/>
  <c r="J26" i="11" l="1"/>
  <c r="G60" i="11"/>
  <c r="K60" i="11" s="1"/>
  <c r="D60" i="11"/>
  <c r="G59" i="11" l="1"/>
  <c r="K59" i="11" s="1"/>
  <c r="D59" i="11"/>
  <c r="C20" i="10" l="1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F5" i="10"/>
  <c r="E5" i="10"/>
  <c r="D5" i="10"/>
  <c r="C5" i="10" l="1"/>
  <c r="F21" i="10" s="1"/>
  <c r="E21" i="10" l="1"/>
  <c r="D21" i="10"/>
  <c r="C21" i="10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3" i="8"/>
  <c r="B24" i="8"/>
  <c r="B22" i="8"/>
  <c r="B8" i="8"/>
  <c r="B7" i="8"/>
  <c r="J12" i="11" l="1"/>
  <c r="G12" i="11"/>
  <c r="D12" i="11"/>
  <c r="J55" i="11"/>
  <c r="J54" i="11"/>
  <c r="J53" i="11"/>
  <c r="K53" i="11" s="1"/>
  <c r="J52" i="11"/>
  <c r="K52" i="11" s="1"/>
  <c r="G10" i="11"/>
  <c r="G9" i="11"/>
  <c r="J50" i="11"/>
  <c r="D49" i="11"/>
  <c r="D50" i="11"/>
  <c r="J49" i="11"/>
  <c r="D48" i="11"/>
  <c r="G58" i="11" l="1"/>
  <c r="K58" i="11" s="1"/>
  <c r="D58" i="11"/>
  <c r="G57" i="11" l="1"/>
  <c r="D57" i="11"/>
  <c r="D26" i="11" s="1"/>
  <c r="D55" i="11"/>
  <c r="K57" i="11" l="1"/>
  <c r="K26" i="11" s="1"/>
  <c r="G26" i="11"/>
  <c r="J25" i="11"/>
  <c r="I25" i="11"/>
  <c r="H25" i="11"/>
  <c r="F25" i="11"/>
  <c r="E25" i="11"/>
  <c r="C25" i="11"/>
  <c r="B10" i="9" l="1"/>
  <c r="G55" i="11" l="1"/>
  <c r="K55" i="11" s="1"/>
  <c r="H24" i="11" l="1"/>
  <c r="C24" i="11"/>
  <c r="E24" i="11"/>
  <c r="F24" i="11"/>
  <c r="I24" i="11"/>
  <c r="B24" i="11"/>
  <c r="E17" i="7" l="1"/>
  <c r="E16" i="7"/>
  <c r="E15" i="7"/>
  <c r="E14" i="7"/>
  <c r="E11" i="7"/>
  <c r="E10" i="7"/>
  <c r="E9" i="7"/>
  <c r="E8" i="7"/>
  <c r="E7" i="7"/>
  <c r="E6" i="7"/>
  <c r="D24" i="7"/>
  <c r="D20" i="7"/>
  <c r="D13" i="7"/>
  <c r="D5" i="7"/>
  <c r="C24" i="7"/>
  <c r="C20" i="7"/>
  <c r="C13" i="7"/>
  <c r="C5" i="7"/>
  <c r="D31" i="7" l="1"/>
  <c r="C31" i="7"/>
  <c r="G54" i="11"/>
  <c r="D54" i="11"/>
  <c r="D25" i="11" s="1"/>
  <c r="G25" i="11" l="1"/>
  <c r="K25" i="11" s="1"/>
  <c r="K54" i="11"/>
  <c r="G6" i="8"/>
  <c r="E6" i="8" l="1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J48" i="11" l="1"/>
  <c r="G47" i="11" l="1"/>
  <c r="G48" i="11"/>
  <c r="K48" i="11" s="1"/>
  <c r="G49" i="11"/>
  <c r="K49" i="11" s="1"/>
  <c r="G50" i="11"/>
  <c r="K50" i="11" s="1"/>
  <c r="G24" i="11" l="1"/>
  <c r="J47" i="11" l="1"/>
  <c r="K47" i="11" l="1"/>
  <c r="K24" i="11" s="1"/>
  <c r="J24" i="11"/>
  <c r="D47" i="11" l="1"/>
  <c r="D24" i="11" s="1"/>
  <c r="I16" i="11" l="1"/>
  <c r="H16" i="11"/>
  <c r="F16" i="11"/>
  <c r="E16" i="11"/>
  <c r="C16" i="11"/>
  <c r="B16" i="11"/>
  <c r="F19" i="9" l="1"/>
  <c r="B24" i="9"/>
  <c r="B22" i="9"/>
  <c r="B17" i="9"/>
  <c r="B15" i="9"/>
  <c r="B13" i="9"/>
  <c r="B11" i="9"/>
  <c r="D19" i="9"/>
  <c r="I6" i="8"/>
  <c r="H6" i="8"/>
  <c r="F6" i="8"/>
  <c r="D6" i="8"/>
  <c r="E30" i="7"/>
  <c r="E27" i="7"/>
  <c r="E28" i="7"/>
  <c r="E26" i="7"/>
  <c r="E25" i="7"/>
  <c r="E22" i="7"/>
  <c r="E21" i="7"/>
  <c r="E18" i="7"/>
  <c r="J45" i="11"/>
  <c r="G45" i="11"/>
  <c r="D45" i="11"/>
  <c r="B7" i="9" l="1"/>
  <c r="B6" i="8"/>
  <c r="D6" i="9"/>
  <c r="K45" i="11"/>
  <c r="E13" i="7"/>
  <c r="E24" i="7"/>
  <c r="F6" i="9"/>
  <c r="E5" i="7"/>
  <c r="E20" i="7"/>
  <c r="B25" i="8" l="1"/>
  <c r="B6" i="9"/>
  <c r="D25" i="8"/>
  <c r="C19" i="8"/>
  <c r="E31" i="7"/>
  <c r="F27" i="7" s="1"/>
  <c r="I25" i="8"/>
  <c r="C20" i="8"/>
  <c r="C7" i="8"/>
  <c r="C24" i="8"/>
  <c r="C9" i="8"/>
  <c r="C22" i="8"/>
  <c r="C11" i="8"/>
  <c r="C21" i="8"/>
  <c r="C16" i="8"/>
  <c r="C23" i="8"/>
  <c r="G25" i="8"/>
  <c r="C10" i="8"/>
  <c r="C13" i="8"/>
  <c r="H25" i="8"/>
  <c r="C18" i="8"/>
  <c r="C14" i="8"/>
  <c r="F25" i="8"/>
  <c r="C17" i="8"/>
  <c r="E25" i="8"/>
  <c r="C8" i="8"/>
  <c r="C15" i="8"/>
  <c r="J42" i="11"/>
  <c r="J37" i="11"/>
  <c r="G38" i="11"/>
  <c r="G39" i="11"/>
  <c r="G37" i="11"/>
  <c r="D42" i="11"/>
  <c r="D39" i="11"/>
  <c r="D38" i="11"/>
  <c r="D37" i="11"/>
  <c r="G8" i="9" l="1"/>
  <c r="E9" i="9"/>
  <c r="E8" i="9"/>
  <c r="C8" i="9" s="1"/>
  <c r="G10" i="9"/>
  <c r="E10" i="9"/>
  <c r="F28" i="7"/>
  <c r="F31" i="7"/>
  <c r="F30" i="7"/>
  <c r="F20" i="7"/>
  <c r="F10" i="7"/>
  <c r="F24" i="7"/>
  <c r="F22" i="7"/>
  <c r="F13" i="7"/>
  <c r="F26" i="7"/>
  <c r="F17" i="7"/>
  <c r="F7" i="7"/>
  <c r="F8" i="7"/>
  <c r="F14" i="7"/>
  <c r="E32" i="7"/>
  <c r="F16" i="7"/>
  <c r="F9" i="7"/>
  <c r="F18" i="7"/>
  <c r="F25" i="7"/>
  <c r="F15" i="7"/>
  <c r="F21" i="7"/>
  <c r="F11" i="7"/>
  <c r="F6" i="7"/>
  <c r="J44" i="11"/>
  <c r="G44" i="11"/>
  <c r="D44" i="11"/>
  <c r="J43" i="11"/>
  <c r="G43" i="11"/>
  <c r="D43" i="11"/>
  <c r="G42" i="11"/>
  <c r="J40" i="11"/>
  <c r="G40" i="11"/>
  <c r="D40" i="11"/>
  <c r="J39" i="11"/>
  <c r="K39" i="11" s="1"/>
  <c r="J38" i="11"/>
  <c r="K38" i="11" s="1"/>
  <c r="K37" i="11"/>
  <c r="J35" i="11"/>
  <c r="G35" i="11"/>
  <c r="D35" i="11"/>
  <c r="J34" i="11"/>
  <c r="G34" i="11"/>
  <c r="D34" i="11"/>
  <c r="J33" i="11"/>
  <c r="G33" i="11"/>
  <c r="D33" i="11"/>
  <c r="J32" i="11"/>
  <c r="G32" i="11"/>
  <c r="D32" i="11"/>
  <c r="J13" i="11"/>
  <c r="J23" i="11"/>
  <c r="G23" i="11"/>
  <c r="D23" i="11"/>
  <c r="J22" i="11"/>
  <c r="G22" i="11"/>
  <c r="D22" i="11"/>
  <c r="J21" i="11"/>
  <c r="G21" i="11"/>
  <c r="D21" i="11"/>
  <c r="J20" i="11"/>
  <c r="G20" i="11"/>
  <c r="D20" i="11"/>
  <c r="G18" i="11"/>
  <c r="K18" i="11" s="1"/>
  <c r="D18" i="11"/>
  <c r="F15" i="11"/>
  <c r="C15" i="11"/>
  <c r="B15" i="11"/>
  <c r="I14" i="11"/>
  <c r="H14" i="11"/>
  <c r="F14" i="11"/>
  <c r="E14" i="11"/>
  <c r="C14" i="11"/>
  <c r="B14" i="11"/>
  <c r="I13" i="11"/>
  <c r="H13" i="11"/>
  <c r="F13" i="11"/>
  <c r="E13" i="11"/>
  <c r="B13" i="11"/>
  <c r="D13" i="11" s="1"/>
  <c r="I11" i="11"/>
  <c r="H11" i="11"/>
  <c r="F11" i="11"/>
  <c r="E11" i="11"/>
  <c r="C11" i="11"/>
  <c r="B11" i="11"/>
  <c r="K10" i="11"/>
  <c r="D10" i="11"/>
  <c r="K9" i="11"/>
  <c r="G8" i="11"/>
  <c r="K8" i="11" s="1"/>
  <c r="K7" i="11"/>
  <c r="J6" i="11"/>
  <c r="K6" i="11" s="1"/>
  <c r="G5" i="11"/>
  <c r="K5" i="11" s="1"/>
  <c r="D5" i="11"/>
  <c r="J15" i="11" l="1"/>
  <c r="C10" i="9"/>
  <c r="K20" i="11"/>
  <c r="D14" i="11"/>
  <c r="K33" i="11"/>
  <c r="K40" i="11"/>
  <c r="D16" i="11"/>
  <c r="K44" i="11"/>
  <c r="J16" i="11"/>
  <c r="G15" i="11"/>
  <c r="D15" i="11"/>
  <c r="G14" i="11"/>
  <c r="K35" i="11"/>
  <c r="K42" i="11"/>
  <c r="G16" i="11"/>
  <c r="J14" i="11"/>
  <c r="K12" i="11"/>
  <c r="K34" i="11"/>
  <c r="G11" i="11"/>
  <c r="K23" i="11"/>
  <c r="K32" i="11"/>
  <c r="K43" i="11"/>
  <c r="J11" i="11"/>
  <c r="D11" i="11"/>
  <c r="K21" i="11"/>
  <c r="K22" i="11"/>
  <c r="G13" i="11"/>
  <c r="K13" i="11" s="1"/>
  <c r="B20" i="9"/>
  <c r="B19" i="9" s="1"/>
  <c r="C23" i="6"/>
  <c r="K15" i="11" l="1"/>
  <c r="K14" i="11"/>
  <c r="K16" i="11"/>
  <c r="K11" i="11"/>
  <c r="E6" i="9"/>
  <c r="E17" i="9" l="1"/>
  <c r="E15" i="9"/>
  <c r="E13" i="9"/>
  <c r="E11" i="9"/>
  <c r="G22" i="9"/>
  <c r="G20" i="9"/>
  <c r="G24" i="9"/>
  <c r="E22" i="9"/>
  <c r="E20" i="9"/>
  <c r="E24" i="9"/>
  <c r="G17" i="9"/>
  <c r="G15" i="9"/>
  <c r="G13" i="9"/>
  <c r="G11" i="9"/>
  <c r="G9" i="9"/>
  <c r="G6" i="9"/>
  <c r="C12" i="8"/>
  <c r="C32" i="7"/>
  <c r="F5" i="7"/>
  <c r="D32" i="7"/>
  <c r="G7" i="9" l="1"/>
  <c r="E7" i="9"/>
  <c r="C9" i="9"/>
  <c r="C24" i="9"/>
  <c r="C22" i="9"/>
  <c r="C11" i="9"/>
  <c r="C13" i="9"/>
  <c r="C15" i="9"/>
  <c r="C17" i="9"/>
  <c r="G19" i="9"/>
  <c r="C20" i="9"/>
  <c r="E19" i="9"/>
  <c r="C7" i="9" l="1"/>
  <c r="C19" i="9"/>
</calcChain>
</file>

<file path=xl/sharedStrings.xml><?xml version="1.0" encoding="utf-8"?>
<sst xmlns="http://schemas.openxmlformats.org/spreadsheetml/2006/main" count="251" uniqueCount="156">
  <si>
    <t>TOTAL</t>
  </si>
  <si>
    <t>Visitors</t>
  </si>
  <si>
    <t>Male</t>
  </si>
  <si>
    <t>Female</t>
  </si>
  <si>
    <t>Total</t>
  </si>
  <si>
    <t>American Samoa</t>
  </si>
  <si>
    <t>Fiji</t>
  </si>
  <si>
    <t>Cook Island</t>
  </si>
  <si>
    <t>Other Pacific Is</t>
  </si>
  <si>
    <t>New Zealand</t>
  </si>
  <si>
    <t>Australia</t>
  </si>
  <si>
    <t>United Kingdom</t>
  </si>
  <si>
    <t>Scandinavia</t>
  </si>
  <si>
    <t>Benelux</t>
  </si>
  <si>
    <t>Germany</t>
  </si>
  <si>
    <t>Other Europe</t>
  </si>
  <si>
    <t>Canada</t>
  </si>
  <si>
    <t>Japan</t>
  </si>
  <si>
    <t>Other Asia</t>
  </si>
  <si>
    <t>Others</t>
  </si>
  <si>
    <t>China</t>
  </si>
  <si>
    <t>Korea</t>
  </si>
  <si>
    <t>Not Stated</t>
  </si>
  <si>
    <r>
      <t>%</t>
    </r>
    <r>
      <rPr>
        <i/>
        <sz val="8"/>
        <rFont val="Bookman Old Style"/>
        <family val="1"/>
      </rPr>
      <t xml:space="preserve"> </t>
    </r>
    <r>
      <rPr>
        <b/>
        <i/>
        <sz val="8"/>
        <rFont val="Bookman Old Style"/>
        <family val="1"/>
      </rPr>
      <t xml:space="preserve">Distribution </t>
    </r>
    <r>
      <rPr>
        <b/>
        <i/>
        <vertAlign val="superscript"/>
        <sz val="8"/>
        <rFont val="Bookman Old Style"/>
        <family val="1"/>
      </rPr>
      <t>2</t>
    </r>
  </si>
  <si>
    <r>
      <t xml:space="preserve">% </t>
    </r>
    <r>
      <rPr>
        <b/>
        <vertAlign val="superscript"/>
        <sz val="8"/>
        <rFont val="Bookman Old Style"/>
        <family val="1"/>
      </rPr>
      <t>2</t>
    </r>
  </si>
  <si>
    <t>Period</t>
  </si>
  <si>
    <t>Visitors Arrivals</t>
  </si>
  <si>
    <t>Total Arrivals</t>
  </si>
  <si>
    <t>Total Departures</t>
  </si>
  <si>
    <t>Net</t>
  </si>
  <si>
    <t xml:space="preserve">Air </t>
  </si>
  <si>
    <t xml:space="preserve">Sea </t>
  </si>
  <si>
    <t>Air</t>
  </si>
  <si>
    <t>Sea</t>
  </si>
  <si>
    <t>Migration</t>
  </si>
  <si>
    <t>2nd Quarter</t>
  </si>
  <si>
    <t>3rd Quarter</t>
  </si>
  <si>
    <t>4th Quarter</t>
  </si>
  <si>
    <t xml:space="preserve">2010 </t>
  </si>
  <si>
    <t>1st Quarter</t>
  </si>
  <si>
    <t xml:space="preserve">4th Quarter </t>
  </si>
  <si>
    <t xml:space="preserve">1st Quarter </t>
  </si>
  <si>
    <t xml:space="preserve">2nd Quarter </t>
  </si>
  <si>
    <r>
      <t>3rd Quarter</t>
    </r>
    <r>
      <rPr>
        <vertAlign val="superscript"/>
        <sz val="8"/>
        <rFont val="Bookman Old Style"/>
        <family val="1"/>
      </rPr>
      <t xml:space="preserve"> </t>
    </r>
  </si>
  <si>
    <r>
      <t xml:space="preserve">                </t>
    </r>
    <r>
      <rPr>
        <sz val="9"/>
        <rFont val="Bookman Old Style"/>
        <family val="1"/>
      </rPr>
      <t>and Samoa Bureau of Statistics.</t>
    </r>
  </si>
  <si>
    <t xml:space="preserve">          1:   Provisional figures</t>
  </si>
  <si>
    <t>AGE</t>
  </si>
  <si>
    <t>Purpose of  Visit</t>
  </si>
  <si>
    <t>Returning Residents</t>
  </si>
  <si>
    <t>Transit</t>
  </si>
  <si>
    <t>Temporary Resident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</si>
  <si>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</si>
  <si>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</si>
  <si>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</si>
  <si>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</si>
  <si>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</si>
  <si>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</si>
  <si>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</si>
  <si>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</si>
  <si>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</si>
  <si>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</si>
  <si>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</si>
  <si>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</si>
  <si>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</si>
  <si>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</si>
  <si>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</si>
  <si>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</si>
  <si>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r>
      <t xml:space="preserve">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</si>
  <si>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r>
      <t xml:space="preserve">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 Figures are subject to rounding errors</t>
    </r>
  </si>
  <si>
    <t>Country of Usual</t>
  </si>
  <si>
    <t>Mode of Travel</t>
  </si>
  <si>
    <r>
      <t xml:space="preserve">Percentage </t>
    </r>
    <r>
      <rPr>
        <b/>
        <vertAlign val="superscript"/>
        <sz val="8"/>
        <rFont val="Bookman Old Style"/>
        <family val="1"/>
      </rPr>
      <t>2</t>
    </r>
  </si>
  <si>
    <t>Residence</t>
  </si>
  <si>
    <t>OCEANIA</t>
  </si>
  <si>
    <t>EUROPE</t>
  </si>
  <si>
    <t>AMERICA</t>
  </si>
  <si>
    <t>U.S.A</t>
  </si>
  <si>
    <t>ASIA</t>
  </si>
  <si>
    <t>OTHERS</t>
  </si>
  <si>
    <t xml:space="preserve">PERCENTAGE DISTRIBUTION </t>
  </si>
  <si>
    <r>
      <t xml:space="preserve">              </t>
    </r>
    <r>
      <rPr>
        <sz val="9"/>
        <rFont val="Bookman Old Style"/>
        <family val="1"/>
      </rPr>
      <t xml:space="preserve"> and Samoa Bureau of Statistics.</t>
    </r>
  </si>
  <si>
    <r>
      <t xml:space="preserve"> 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figures.</t>
    </r>
  </si>
  <si>
    <t xml:space="preserve">         2:    Figures are subject to rounding errors</t>
  </si>
  <si>
    <r>
      <t xml:space="preserve">   </t>
    </r>
    <r>
      <rPr>
        <b/>
        <sz val="9"/>
        <rFont val="Bookman Old Style"/>
        <family val="1"/>
      </rPr>
      <t xml:space="preserve">Note: </t>
    </r>
    <r>
      <rPr>
        <sz val="9"/>
        <rFont val="Bookman Old Style"/>
        <family val="1"/>
      </rPr>
      <t xml:space="preserve">  (i)  Visitors refer to all  person visiting Samoa other than returning residents and also </t>
    </r>
  </si>
  <si>
    <r>
      <t xml:space="preserve">                    expatriates who are employed and living in Samoa </t>
    </r>
    <r>
      <rPr>
        <b/>
        <sz val="9"/>
        <rFont val="Bookman Old Style"/>
        <family val="1"/>
      </rPr>
      <t>(include transit)</t>
    </r>
    <r>
      <rPr>
        <sz val="9"/>
        <rFont val="Bookman Old Style"/>
        <family val="1"/>
      </rPr>
      <t>.</t>
    </r>
  </si>
  <si>
    <t xml:space="preserve">              (ii)   Visitors also include Samoan citizens whose country of usual residence are country abroad.</t>
  </si>
  <si>
    <r>
      <t xml:space="preserve">              (iii)  </t>
    </r>
    <r>
      <rPr>
        <b/>
        <sz val="9"/>
        <rFont val="Bookman Old Style"/>
        <family val="1"/>
      </rPr>
      <t>Scandinavia</t>
    </r>
    <r>
      <rPr>
        <sz val="9"/>
        <rFont val="Bookman Old Style"/>
        <family val="1"/>
      </rPr>
      <t>- refers to countries of Norway, Sweden, Finland and Denmark.</t>
    </r>
  </si>
  <si>
    <r>
      <t xml:space="preserve">       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 xml:space="preserve">      (iv) </t>
    </r>
    <r>
      <rPr>
        <b/>
        <sz val="9"/>
        <rFont val="Bookman Old Style"/>
        <family val="1"/>
      </rPr>
      <t xml:space="preserve"> Benelux:  </t>
    </r>
    <r>
      <rPr>
        <sz val="9"/>
        <rFont val="Bookman Old Style"/>
        <family val="1"/>
      </rPr>
      <t xml:space="preserve">    - refers to countries of Belgium, Netherlands and Luxembourg.</t>
    </r>
  </si>
  <si>
    <t xml:space="preserve">Usual Residence </t>
  </si>
  <si>
    <t>Purpose of Visit</t>
  </si>
  <si>
    <t>Holiday/</t>
  </si>
  <si>
    <t>Business/</t>
  </si>
  <si>
    <t>Visit Friends/</t>
  </si>
  <si>
    <t>Sports</t>
  </si>
  <si>
    <t>Vacation</t>
  </si>
  <si>
    <t>Conference</t>
  </si>
  <si>
    <t>Relatives</t>
  </si>
  <si>
    <r>
      <t xml:space="preserve">% </t>
    </r>
    <r>
      <rPr>
        <b/>
        <i/>
        <vertAlign val="superscript"/>
        <sz val="8"/>
        <rFont val="Bookman Old Style"/>
        <family val="1"/>
      </rPr>
      <t>2</t>
    </r>
  </si>
  <si>
    <t xml:space="preserve">United Kingdom </t>
  </si>
  <si>
    <t>U.S.A.</t>
  </si>
  <si>
    <r>
      <t xml:space="preserve">Percentage Distribution </t>
    </r>
    <r>
      <rPr>
        <b/>
        <i/>
        <vertAlign val="superscript"/>
        <sz val="8"/>
        <rFont val="Bookman Old Style"/>
        <family val="1"/>
      </rPr>
      <t>2</t>
    </r>
  </si>
  <si>
    <t>Carrier</t>
  </si>
  <si>
    <t>Purpose of Entry</t>
  </si>
  <si>
    <t>Returning</t>
  </si>
  <si>
    <t>Residents</t>
  </si>
  <si>
    <t>AIR</t>
  </si>
  <si>
    <t>Air New Zealand</t>
  </si>
  <si>
    <t>Other Air Carrier</t>
  </si>
  <si>
    <t>SEA</t>
  </si>
  <si>
    <t>Yacht</t>
  </si>
  <si>
    <t>Other Sea Carrier</t>
  </si>
  <si>
    <r>
      <t xml:space="preserve">   Note:</t>
    </r>
    <r>
      <rPr>
        <sz val="9"/>
        <rFont val="Bookman Old Style"/>
        <family val="1"/>
      </rPr>
      <t xml:space="preserve">    Total visitors include transit.</t>
    </r>
  </si>
  <si>
    <r>
      <t xml:space="preserve">         </t>
    </r>
    <r>
      <rPr>
        <sz val="9"/>
        <rFont val="Bookman Old Style"/>
        <family val="1"/>
      </rPr>
      <t>1:</t>
    </r>
    <r>
      <rPr>
        <b/>
        <sz val="9"/>
        <rFont val="Bookman Old Style"/>
        <family val="1"/>
      </rPr>
      <t xml:space="preserve">    </t>
    </r>
    <r>
      <rPr>
        <sz val="9"/>
        <rFont val="Bookman Old Style"/>
        <family val="1"/>
      </rPr>
      <t>Provisional figures</t>
    </r>
  </si>
  <si>
    <t>Duration of Stay</t>
  </si>
  <si>
    <t>Place of Stay</t>
  </si>
  <si>
    <t>Hotel/Motel</t>
  </si>
  <si>
    <t>Private</t>
  </si>
  <si>
    <t>1day</t>
  </si>
  <si>
    <t>2days</t>
  </si>
  <si>
    <t>3days</t>
  </si>
  <si>
    <t>4days</t>
  </si>
  <si>
    <t>5days</t>
  </si>
  <si>
    <t>6days</t>
  </si>
  <si>
    <t>7days</t>
  </si>
  <si>
    <t>8-14days</t>
  </si>
  <si>
    <t>15-30days</t>
  </si>
  <si>
    <t>31-60days</t>
  </si>
  <si>
    <t>61-90days</t>
  </si>
  <si>
    <t>91-180days</t>
  </si>
  <si>
    <t>181-365days</t>
  </si>
  <si>
    <r>
      <t xml:space="preserve">Source:   </t>
    </r>
    <r>
      <rPr>
        <sz val="9"/>
        <rFont val="Bookman Old Style"/>
        <family val="1"/>
      </rPr>
      <t xml:space="preserve">Ministry of the Prime Minister and Cabinet - Immigration Division, </t>
    </r>
  </si>
  <si>
    <r>
      <t xml:space="preserve">    Note:</t>
    </r>
    <r>
      <rPr>
        <sz val="9"/>
        <rFont val="Bookman Old Style"/>
        <family val="1"/>
      </rPr>
      <t xml:space="preserve">   Visitors here, exclude transit.</t>
    </r>
  </si>
  <si>
    <t>&gt; Year</t>
  </si>
  <si>
    <t>Talofa Airways</t>
  </si>
  <si>
    <t xml:space="preserve">              (v)  Exclude Cruise Liner Passengers.</t>
  </si>
  <si>
    <t>OTHER COUNTRIES</t>
  </si>
  <si>
    <t xml:space="preserve">Percentage Distribution </t>
  </si>
  <si>
    <t xml:space="preserve">                and Samoa Bureau of Statistics.</t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</si>
  <si>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  Ministry of the Prime Minister and Cabinet - Immigration Division, Ministry of Customs and Revenue </t>
    </r>
  </si>
  <si>
    <r>
      <t xml:space="preserve">Source:   </t>
    </r>
    <r>
      <rPr>
        <sz val="9"/>
        <rFont val="Bookman Old Style"/>
        <family val="1"/>
      </rPr>
      <t>Ministry of the Prime Minister and Cabinet - Immigration Division, Ministry of Customs and Revenue and Samoa Bureau of Statistics.</t>
    </r>
  </si>
  <si>
    <r>
      <t xml:space="preserve">Source:   </t>
    </r>
    <r>
      <rPr>
        <sz val="9"/>
        <rFont val="Bookman Old Style"/>
        <family val="1"/>
      </rPr>
      <t xml:space="preserve">Ministry of the Prime Minister and Cabinet - Immigration Division, Ministry of Customs and Revenue, </t>
    </r>
  </si>
  <si>
    <r>
      <t xml:space="preserve">Source:   </t>
    </r>
    <r>
      <rPr>
        <sz val="9"/>
        <rFont val="Bookman Old Style"/>
        <family val="1"/>
      </rPr>
      <t xml:space="preserve">Ministry of the Prime Minister and Cabinet - Immigration Division, Ministry of Customs and Revenue </t>
    </r>
  </si>
  <si>
    <r>
      <t xml:space="preserve">               </t>
    </r>
    <r>
      <rPr>
        <sz val="9"/>
        <rFont val="Bookman Old Style"/>
        <family val="1"/>
      </rPr>
      <t>Ministry of Customs and Revenue and Samoa Bureau of Statistics.</t>
    </r>
  </si>
  <si>
    <t xml:space="preserve">Table 1: Quarterly Arrival and Departure by Mode of Tavel and Net Migration, 2015 - 2023. </t>
  </si>
  <si>
    <r>
      <t xml:space="preserve">Table 2: Arrivals by Age, Purpose of Entry and Sex, First Quarter 2023 </t>
    </r>
    <r>
      <rPr>
        <u/>
        <vertAlign val="superscript"/>
        <sz val="10"/>
        <rFont val="Bookman Old Style"/>
        <family val="1"/>
      </rPr>
      <t>1</t>
    </r>
  </si>
  <si>
    <r>
      <t xml:space="preserve">Table 3: Visitors Arrivals by Country of Usual Residence and Mode of Travel, First Quarter 2023 </t>
    </r>
    <r>
      <rPr>
        <u/>
        <vertAlign val="superscript"/>
        <sz val="10"/>
        <rFont val="Bookman Old Style"/>
        <family val="1"/>
      </rPr>
      <t>1</t>
    </r>
  </si>
  <si>
    <r>
      <t xml:space="preserve">Table 4: Total Visitors by Usual Residence and Pupose of Visit, First Quarter 2023  </t>
    </r>
    <r>
      <rPr>
        <u/>
        <vertAlign val="superscript"/>
        <sz val="10"/>
        <rFont val="Bookman Old Style"/>
        <family val="1"/>
      </rPr>
      <t>1</t>
    </r>
  </si>
  <si>
    <r>
      <t xml:space="preserve">Table 5: Total Arrivals by Carrier and Purpose of Entry, First Quarter 2023 </t>
    </r>
    <r>
      <rPr>
        <u/>
        <vertAlign val="superscript"/>
        <sz val="10"/>
        <rFont val="Bookman Old Style"/>
        <family val="1"/>
      </rPr>
      <t>1</t>
    </r>
  </si>
  <si>
    <r>
      <t xml:space="preserve">Table 6: Visitors by Duration of Stay and Place of Stay, First Quarter 2023 </t>
    </r>
    <r>
      <rPr>
        <u/>
        <vertAlign val="superscript"/>
        <sz val="10"/>
        <rFont val="Bookman Old Style"/>
        <family val="1"/>
      </rPr>
      <t>1</t>
    </r>
  </si>
  <si>
    <t xml:space="preserve">Quantas </t>
  </si>
  <si>
    <t xml:space="preserve">Virgin Australia </t>
  </si>
  <si>
    <t xml:space="preserve">Samoa Airways </t>
  </si>
  <si>
    <t xml:space="preserve">Fiji Airways </t>
  </si>
  <si>
    <t xml:space="preserve">          2:   Figures are subject to rounding errors</t>
  </si>
  <si>
    <t>0</t>
  </si>
  <si>
    <r>
      <t>Lady Samoa IV</t>
    </r>
    <r>
      <rPr>
        <vertAlign val="superscript"/>
        <sz val="8"/>
        <rFont val="Bookman Old Style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</si>
</sst>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"/>
    <numFmt numFmtId="166" formatCode="#,##0.0"/>
    <numFmt numFmtId="167" formatCode="#,##0;[Red]#,##0"/>
    <numFmt numFmtId="168" formatCode="0.0%"/>
    <numFmt numFmtId="169" formatCode="0.0;[Red]0.0"/>
    <numFmt numFmtId="170" formatCode="0.00;[Red]0.00"/>
    <numFmt numFmtId="171" formatCode="_(* #,##0_);_(* \(#,##0\);_(* &quot;-&quot;??_);_(@_)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Bookman Old Style"/>
      <family val="1"/>
    </font>
    <font>
      <u/>
      <vertAlign val="superscript"/>
      <sz val="10"/>
      <name val="Bookman Old Style"/>
      <family val="1"/>
    </font>
    <font>
      <b/>
      <sz val="10"/>
      <name val="Bookman Old Style"/>
      <family val="1"/>
    </font>
    <font>
      <b/>
      <sz val="8"/>
      <name val="Bookman Old Style"/>
      <family val="1"/>
    </font>
    <font>
      <sz val="8"/>
      <name val="Bookman Old Style"/>
      <family val="1"/>
    </font>
    <font>
      <sz val="8"/>
      <name val="Arial"/>
      <family val="2"/>
    </font>
    <font>
      <b/>
      <i/>
      <sz val="8"/>
      <name val="Bookman Old Style"/>
      <family val="1"/>
    </font>
    <font>
      <i/>
      <sz val="8"/>
      <name val="Bookman Old Style"/>
      <family val="1"/>
    </font>
    <font>
      <b/>
      <i/>
      <vertAlign val="superscript"/>
      <sz val="8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10"/>
      <name val="Bookman Old Style"/>
      <family val="1"/>
    </font>
    <font>
      <b/>
      <u/>
      <sz val="10"/>
      <name val="Bookman Old Style"/>
      <family val="1"/>
    </font>
    <font>
      <b/>
      <vertAlign val="superscript"/>
      <sz val="8"/>
      <name val="Bookman Old Style"/>
      <family val="1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perscript"/>
      <sz val="8"/>
      <name val="Bookman Old Style"/>
      <family val="1"/>
    </font>
    <font>
      <b/>
      <u/>
      <sz val="8"/>
      <name val="Bookman Old Style"/>
      <family val="1"/>
    </font>
    <font>
      <sz val="9"/>
      <name val="Arial"/>
      <family val="2"/>
    </font>
    <font>
      <b/>
      <u/>
      <sz val="11"/>
      <name val="Bookman Old Style"/>
      <family val="1"/>
    </font>
    <font>
      <sz val="11"/>
      <name val="Bookman Old Style"/>
      <family val="1"/>
    </font>
    <font>
      <u/>
      <sz val="9"/>
      <name val="Bookman Old Style"/>
      <family val="1"/>
    </font>
    <font>
      <b/>
      <i/>
      <sz val="8"/>
      <name val="Arial"/>
      <family val="2"/>
    </font>
    <font>
      <b/>
      <i/>
      <sz val="9"/>
      <name val="Bookman Old Style"/>
      <family val="1"/>
    </font>
    <font>
      <u/>
      <sz val="8"/>
      <name val="Bookman Old Style"/>
      <family val="1"/>
    </font>
    <font>
      <sz val="8"/>
      <color theme="1"/>
      <name val="Arial"/>
      <family val="2"/>
    </font>
    <font>
      <sz val="8"/>
      <name val="Arial Narrow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16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35" fillId="0" borderId="0"/>
    <xf numFmtId="0" fontId="1" fillId="0" borderId="0"/>
  </cellStyleXfs>
  <cellXfs count="292">
    <xf numFmtId="0" fontId="0" fillId="0" borderId="0" xfId="0"/>
    <xf numFmtId="3" fontId="11" fillId="0" borderId="0" xfId="0" applyNumberFormat="1" applyFont="1"/>
    <xf numFmtId="3" fontId="5" fillId="0" borderId="0" xfId="0" applyNumberFormat="1" applyFont="1"/>
    <xf numFmtId="0" fontId="6" fillId="0" borderId="0" xfId="76" applyFont="1"/>
    <xf numFmtId="0" fontId="18" fillId="0" borderId="0" xfId="76" applyFont="1"/>
    <xf numFmtId="0" fontId="22" fillId="0" borderId="0" xfId="76"/>
    <xf numFmtId="0" fontId="15" fillId="0" borderId="4" xfId="76" applyFont="1" applyBorder="1" applyAlignment="1">
      <alignment horizontal="center" vertical="center"/>
    </xf>
    <xf numFmtId="0" fontId="10" fillId="0" borderId="0" xfId="76" applyFont="1" applyAlignment="1">
      <alignment horizontal="center"/>
    </xf>
    <xf numFmtId="3" fontId="9" fillId="0" borderId="0" xfId="76" applyNumberFormat="1" applyFont="1" applyAlignment="1">
      <alignment horizontal="center"/>
    </xf>
    <xf numFmtId="167" fontId="9" fillId="0" borderId="0" xfId="76" applyNumberFormat="1" applyFont="1" applyAlignment="1">
      <alignment horizontal="center"/>
    </xf>
    <xf numFmtId="3" fontId="9" fillId="2" borderId="0" xfId="76" applyNumberFormat="1" applyFont="1" applyFill="1" applyAlignment="1">
      <alignment horizontal="center"/>
    </xf>
    <xf numFmtId="0" fontId="17" fillId="0" borderId="0" xfId="76" applyFont="1" applyAlignment="1">
      <alignment vertical="center"/>
    </xf>
    <xf numFmtId="3" fontId="10" fillId="2" borderId="0" xfId="76" applyNumberFormat="1" applyFont="1" applyFill="1" applyAlignment="1">
      <alignment horizontal="center"/>
    </xf>
    <xf numFmtId="3" fontId="10" fillId="0" borderId="0" xfId="76" applyNumberFormat="1" applyFont="1" applyAlignment="1">
      <alignment horizontal="center"/>
    </xf>
    <xf numFmtId="0" fontId="10" fillId="2" borderId="0" xfId="76" applyFont="1" applyFill="1" applyAlignment="1">
      <alignment horizontal="center"/>
    </xf>
    <xf numFmtId="0" fontId="10" fillId="0" borderId="1" xfId="76" applyFont="1" applyBorder="1" applyAlignment="1">
      <alignment horizontal="center"/>
    </xf>
    <xf numFmtId="3" fontId="10" fillId="0" borderId="1" xfId="76" applyNumberFormat="1" applyFont="1" applyBorder="1" applyAlignment="1">
      <alignment horizontal="center"/>
    </xf>
    <xf numFmtId="0" fontId="10" fillId="0" borderId="4" xfId="76" applyFont="1" applyBorder="1" applyAlignment="1">
      <alignment horizontal="center"/>
    </xf>
    <xf numFmtId="3" fontId="10" fillId="0" borderId="4" xfId="76" applyNumberFormat="1" applyFont="1" applyBorder="1" applyAlignment="1">
      <alignment horizontal="center"/>
    </xf>
    <xf numFmtId="0" fontId="22" fillId="0" borderId="0" xfId="76" applyAlignment="1">
      <alignment wrapText="1"/>
    </xf>
    <xf numFmtId="3" fontId="10" fillId="2" borderId="0" xfId="76" applyNumberFormat="1" applyFont="1" applyFill="1" applyAlignment="1">
      <alignment horizontal="center" wrapText="1"/>
    </xf>
    <xf numFmtId="3" fontId="10" fillId="2" borderId="4" xfId="76" applyNumberFormat="1" applyFont="1" applyFill="1" applyBorder="1" applyAlignment="1">
      <alignment horizontal="center"/>
    </xf>
    <xf numFmtId="3" fontId="10" fillId="2" borderId="4" xfId="76" applyNumberFormat="1" applyFont="1" applyFill="1" applyBorder="1" applyAlignment="1">
      <alignment horizontal="center" wrapText="1"/>
    </xf>
    <xf numFmtId="0" fontId="5" fillId="0" borderId="0" xfId="76" applyFont="1" applyAlignment="1">
      <alignment wrapText="1"/>
    </xf>
    <xf numFmtId="0" fontId="15" fillId="0" borderId="0" xfId="76" applyFont="1" applyAlignment="1">
      <alignment horizontal="left"/>
    </xf>
    <xf numFmtId="0" fontId="16" fillId="0" borderId="0" xfId="76" applyFont="1" applyAlignment="1">
      <alignment horizontal="right"/>
    </xf>
    <xf numFmtId="0" fontId="16" fillId="0" borderId="0" xfId="76" applyFont="1"/>
    <xf numFmtId="3" fontId="16" fillId="0" borderId="0" xfId="76" applyNumberFormat="1" applyFont="1"/>
    <xf numFmtId="0" fontId="25" fillId="0" borderId="0" xfId="76" applyFont="1"/>
    <xf numFmtId="0" fontId="16" fillId="0" borderId="0" xfId="76" applyFont="1" applyAlignment="1">
      <alignment horizontal="left"/>
    </xf>
    <xf numFmtId="0" fontId="17" fillId="0" borderId="0" xfId="76" applyFont="1"/>
    <xf numFmtId="0" fontId="26" fillId="0" borderId="4" xfId="76" applyFont="1" applyBorder="1"/>
    <xf numFmtId="0" fontId="26" fillId="0" borderId="0" xfId="76" applyFont="1"/>
    <xf numFmtId="0" fontId="27" fillId="0" borderId="0" xfId="76" applyFont="1"/>
    <xf numFmtId="0" fontId="9" fillId="0" borderId="7" xfId="76" applyFont="1" applyBorder="1" applyAlignment="1">
      <alignment horizontal="center" vertical="center"/>
    </xf>
    <xf numFmtId="0" fontId="9" fillId="0" borderId="0" xfId="76" applyFont="1" applyAlignment="1">
      <alignment horizontal="center" vertical="center"/>
    </xf>
    <xf numFmtId="3" fontId="9" fillId="0" borderId="9" xfId="76" applyNumberFormat="1" applyFont="1" applyBorder="1" applyAlignment="1">
      <alignment horizontal="right" vertical="center"/>
    </xf>
    <xf numFmtId="0" fontId="9" fillId="2" borderId="3" xfId="76" applyFont="1" applyFill="1" applyBorder="1" applyAlignment="1">
      <alignment horizontal="center" vertical="center"/>
    </xf>
    <xf numFmtId="3" fontId="9" fillId="0" borderId="2" xfId="76" applyNumberFormat="1" applyFont="1" applyBorder="1" applyAlignment="1">
      <alignment horizontal="center" vertical="center"/>
    </xf>
    <xf numFmtId="3" fontId="9" fillId="0" borderId="3" xfId="76" applyNumberFormat="1" applyFont="1" applyBorder="1" applyAlignment="1">
      <alignment horizontal="center" vertical="center"/>
    </xf>
    <xf numFmtId="0" fontId="9" fillId="0" borderId="10" xfId="76" applyFont="1" applyBorder="1" applyAlignment="1">
      <alignment horizontal="center"/>
    </xf>
    <xf numFmtId="3" fontId="11" fillId="0" borderId="0" xfId="76" applyNumberFormat="1" applyFont="1"/>
    <xf numFmtId="16" fontId="9" fillId="0" borderId="11" xfId="76" quotePrefix="1" applyNumberFormat="1" applyFont="1" applyBorder="1" applyAlignment="1">
      <alignment horizontal="center"/>
    </xf>
    <xf numFmtId="0" fontId="9" fillId="0" borderId="11" xfId="76" applyFont="1" applyBorder="1" applyAlignment="1">
      <alignment horizontal="center"/>
    </xf>
    <xf numFmtId="0" fontId="9" fillId="0" borderId="12" xfId="76" applyFont="1" applyBorder="1" applyAlignment="1">
      <alignment horizontal="center"/>
    </xf>
    <xf numFmtId="0" fontId="12" fillId="2" borderId="3" xfId="76" applyFont="1" applyFill="1" applyBorder="1" applyAlignment="1">
      <alignment horizontal="left" vertical="center"/>
    </xf>
    <xf numFmtId="165" fontId="12" fillId="2" borderId="2" xfId="76" applyNumberFormat="1" applyFont="1" applyFill="1" applyBorder="1" applyAlignment="1">
      <alignment horizontal="right" vertical="center"/>
    </xf>
    <xf numFmtId="165" fontId="12" fillId="2" borderId="3" xfId="76" applyNumberFormat="1" applyFont="1" applyFill="1" applyBorder="1" applyAlignment="1">
      <alignment horizontal="right" vertical="center"/>
    </xf>
    <xf numFmtId="0" fontId="15" fillId="0" borderId="0" xfId="76" applyFont="1"/>
    <xf numFmtId="0" fontId="10" fillId="0" borderId="0" xfId="76" applyFont="1"/>
    <xf numFmtId="3" fontId="10" fillId="0" borderId="0" xfId="76" applyNumberFormat="1" applyFont="1"/>
    <xf numFmtId="0" fontId="6" fillId="0" borderId="0" xfId="76" applyFont="1" applyAlignment="1">
      <alignment horizontal="left"/>
    </xf>
    <xf numFmtId="0" fontId="28" fillId="0" borderId="0" xfId="76" applyFont="1" applyAlignment="1">
      <alignment horizontal="left"/>
    </xf>
    <xf numFmtId="0" fontId="9" fillId="2" borderId="1" xfId="76" applyFont="1" applyFill="1" applyBorder="1" applyAlignment="1">
      <alignment horizontal="center" vertical="center"/>
    </xf>
    <xf numFmtId="0" fontId="9" fillId="2" borderId="4" xfId="76" applyFont="1" applyFill="1" applyBorder="1" applyAlignment="1">
      <alignment horizontal="center" vertical="center"/>
    </xf>
    <xf numFmtId="0" fontId="9" fillId="2" borderId="5" xfId="76" applyFont="1" applyFill="1" applyBorder="1" applyAlignment="1">
      <alignment horizontal="right" vertical="center"/>
    </xf>
    <xf numFmtId="0" fontId="9" fillId="2" borderId="4" xfId="76" applyFont="1" applyFill="1" applyBorder="1" applyAlignment="1">
      <alignment horizontal="right" vertical="center"/>
    </xf>
    <xf numFmtId="0" fontId="12" fillId="2" borderId="0" xfId="76" applyFont="1" applyFill="1" applyAlignment="1">
      <alignment vertical="center"/>
    </xf>
    <xf numFmtId="3" fontId="29" fillId="2" borderId="7" xfId="76" applyNumberFormat="1" applyFont="1" applyFill="1" applyBorder="1" applyAlignment="1">
      <alignment horizontal="right" vertical="center"/>
    </xf>
    <xf numFmtId="3" fontId="29" fillId="2" borderId="0" xfId="76" applyNumberFormat="1" applyFont="1" applyFill="1" applyAlignment="1">
      <alignment horizontal="right" vertical="center"/>
    </xf>
    <xf numFmtId="3" fontId="21" fillId="2" borderId="0" xfId="76" applyNumberFormat="1" applyFont="1" applyFill="1" applyAlignment="1">
      <alignment horizontal="right" vertical="center"/>
    </xf>
    <xf numFmtId="165" fontId="29" fillId="2" borderId="0" xfId="76" applyNumberFormat="1" applyFont="1" applyFill="1" applyAlignment="1">
      <alignment horizontal="right" vertical="center"/>
    </xf>
    <xf numFmtId="0" fontId="10" fillId="2" borderId="0" xfId="76" applyFont="1" applyFill="1" applyAlignment="1">
      <alignment horizontal="left"/>
    </xf>
    <xf numFmtId="3" fontId="11" fillId="2" borderId="7" xfId="70" applyNumberFormat="1" applyFont="1" applyFill="1" applyBorder="1" applyAlignment="1">
      <alignment horizontal="right"/>
    </xf>
    <xf numFmtId="3" fontId="11" fillId="2" borderId="0" xfId="70" applyNumberFormat="1" applyFont="1" applyFill="1" applyAlignment="1">
      <alignment horizontal="right"/>
    </xf>
    <xf numFmtId="3" fontId="11" fillId="2" borderId="0" xfId="76" applyNumberFormat="1" applyFont="1" applyFill="1" applyAlignment="1">
      <alignment horizontal="right" vertical="center"/>
    </xf>
    <xf numFmtId="165" fontId="11" fillId="2" borderId="0" xfId="76" applyNumberFormat="1" applyFont="1" applyFill="1" applyAlignment="1">
      <alignment horizontal="right"/>
    </xf>
    <xf numFmtId="0" fontId="10" fillId="2" borderId="0" xfId="76" applyFont="1" applyFill="1"/>
    <xf numFmtId="3" fontId="11" fillId="2" borderId="7" xfId="76" applyNumberFormat="1" applyFont="1" applyFill="1" applyBorder="1" applyAlignment="1">
      <alignment horizontal="right"/>
    </xf>
    <xf numFmtId="3" fontId="11" fillId="2" borderId="0" xfId="76" applyNumberFormat="1" applyFont="1" applyFill="1" applyAlignment="1">
      <alignment horizontal="right"/>
    </xf>
    <xf numFmtId="2" fontId="11" fillId="2" borderId="0" xfId="76" applyNumberFormat="1" applyFont="1" applyFill="1" applyAlignment="1">
      <alignment horizontal="right"/>
    </xf>
    <xf numFmtId="3" fontId="21" fillId="2" borderId="0" xfId="76" applyNumberFormat="1" applyFont="1" applyFill="1" applyAlignment="1">
      <alignment horizontal="right"/>
    </xf>
    <xf numFmtId="3" fontId="17" fillId="0" borderId="0" xfId="76" applyNumberFormat="1" applyFont="1"/>
    <xf numFmtId="0" fontId="11" fillId="2" borderId="0" xfId="76" applyFont="1" applyFill="1" applyAlignment="1">
      <alignment horizontal="right"/>
    </xf>
    <xf numFmtId="0" fontId="15" fillId="2" borderId="3" xfId="76" applyFont="1" applyFill="1" applyBorder="1" applyAlignment="1">
      <alignment vertical="center"/>
    </xf>
    <xf numFmtId="3" fontId="21" fillId="2" borderId="2" xfId="76" applyNumberFormat="1" applyFont="1" applyFill="1" applyBorder="1" applyAlignment="1">
      <alignment horizontal="right" vertical="center"/>
    </xf>
    <xf numFmtId="3" fontId="21" fillId="2" borderId="3" xfId="76" applyNumberFormat="1" applyFont="1" applyFill="1" applyBorder="1" applyAlignment="1">
      <alignment horizontal="right" vertical="center"/>
    </xf>
    <xf numFmtId="0" fontId="30" fillId="2" borderId="4" xfId="76" applyFont="1" applyFill="1" applyBorder="1" applyAlignment="1">
      <alignment vertical="center"/>
    </xf>
    <xf numFmtId="165" fontId="29" fillId="2" borderId="5" xfId="76" applyNumberFormat="1" applyFont="1" applyFill="1" applyBorder="1" applyAlignment="1">
      <alignment horizontal="right" vertical="center"/>
    </xf>
    <xf numFmtId="165" fontId="29" fillId="2" borderId="4" xfId="76" applyNumberFormat="1" applyFont="1" applyFill="1" applyBorder="1" applyAlignment="1">
      <alignment horizontal="right" vertical="center"/>
    </xf>
    <xf numFmtId="168" fontId="29" fillId="2" borderId="4" xfId="76" applyNumberFormat="1" applyFont="1" applyFill="1" applyBorder="1" applyAlignment="1">
      <alignment horizontal="right" vertical="center"/>
    </xf>
    <xf numFmtId="0" fontId="30" fillId="2" borderId="0" xfId="76" applyFont="1" applyFill="1" applyAlignment="1">
      <alignment vertical="center"/>
    </xf>
    <xf numFmtId="165" fontId="12" fillId="2" borderId="0" xfId="76" applyNumberFormat="1" applyFont="1" applyFill="1" applyAlignment="1">
      <alignment horizontal="right" vertical="center"/>
    </xf>
    <xf numFmtId="168" fontId="12" fillId="2" borderId="0" xfId="76" applyNumberFormat="1" applyFont="1" applyFill="1" applyAlignment="1">
      <alignment horizontal="right" vertical="center"/>
    </xf>
    <xf numFmtId="0" fontId="17" fillId="2" borderId="0" xfId="76" applyFont="1" applyFill="1" applyAlignment="1">
      <alignment horizontal="right" vertical="center"/>
    </xf>
    <xf numFmtId="0" fontId="24" fillId="0" borderId="0" xfId="76" applyFont="1"/>
    <xf numFmtId="0" fontId="31" fillId="0" borderId="0" xfId="76" applyFont="1"/>
    <xf numFmtId="0" fontId="9" fillId="2" borderId="0" xfId="76" applyFont="1" applyFill="1" applyAlignment="1">
      <alignment horizontal="center" vertical="center"/>
    </xf>
    <xf numFmtId="0" fontId="9" fillId="2" borderId="3" xfId="76" applyFont="1" applyFill="1" applyBorder="1" applyAlignment="1">
      <alignment vertical="center"/>
    </xf>
    <xf numFmtId="167" fontId="9" fillId="2" borderId="2" xfId="76" applyNumberFormat="1" applyFont="1" applyFill="1" applyBorder="1" applyAlignment="1">
      <alignment horizontal="right" vertical="center"/>
    </xf>
    <xf numFmtId="49" fontId="12" fillId="2" borderId="3" xfId="76" applyNumberFormat="1" applyFont="1" applyFill="1" applyBorder="1" applyAlignment="1">
      <alignment horizontal="right" vertical="center"/>
    </xf>
    <xf numFmtId="3" fontId="9" fillId="2" borderId="3" xfId="76" applyNumberFormat="1" applyFont="1" applyFill="1" applyBorder="1" applyAlignment="1">
      <alignment horizontal="right" vertical="center"/>
    </xf>
    <xf numFmtId="3" fontId="9" fillId="2" borderId="7" xfId="76" applyNumberFormat="1" applyFont="1" applyFill="1" applyBorder="1" applyAlignment="1">
      <alignment horizontal="right"/>
    </xf>
    <xf numFmtId="166" fontId="12" fillId="2" borderId="1" xfId="76" applyNumberFormat="1" applyFont="1" applyFill="1" applyBorder="1" applyAlignment="1">
      <alignment horizontal="right"/>
    </xf>
    <xf numFmtId="166" fontId="12" fillId="2" borderId="0" xfId="76" applyNumberFormat="1" applyFont="1" applyFill="1" applyAlignment="1">
      <alignment horizontal="right"/>
    </xf>
    <xf numFmtId="3" fontId="22" fillId="0" borderId="0" xfId="76" applyNumberFormat="1"/>
    <xf numFmtId="3" fontId="32" fillId="0" borderId="0" xfId="76" applyNumberFormat="1" applyFont="1"/>
    <xf numFmtId="0" fontId="12" fillId="2" borderId="3" xfId="76" applyFont="1" applyFill="1" applyBorder="1" applyAlignment="1">
      <alignment vertical="center"/>
    </xf>
    <xf numFmtId="166" fontId="12" fillId="2" borderId="3" xfId="76" applyNumberFormat="1" applyFont="1" applyFill="1" applyBorder="1" applyAlignment="1">
      <alignment horizontal="right" vertical="center"/>
    </xf>
    <xf numFmtId="166" fontId="12" fillId="2" borderId="0" xfId="76" applyNumberFormat="1" applyFont="1" applyFill="1" applyAlignment="1">
      <alignment horizontal="center" vertical="center"/>
    </xf>
    <xf numFmtId="166" fontId="12" fillId="2" borderId="0" xfId="76" applyNumberFormat="1" applyFont="1" applyFill="1" applyAlignment="1">
      <alignment horizontal="right" vertical="center"/>
    </xf>
    <xf numFmtId="0" fontId="8" fillId="0" borderId="0" xfId="76" applyFont="1"/>
    <xf numFmtId="0" fontId="18" fillId="0" borderId="0" xfId="76" applyFont="1" applyAlignment="1">
      <alignment horizontal="left"/>
    </xf>
    <xf numFmtId="3" fontId="9" fillId="2" borderId="2" xfId="76" applyNumberFormat="1" applyFont="1" applyFill="1" applyBorder="1" applyAlignment="1">
      <alignment horizontal="right" vertical="center"/>
    </xf>
    <xf numFmtId="9" fontId="9" fillId="2" borderId="3" xfId="76" applyNumberFormat="1" applyFont="1" applyFill="1" applyBorder="1" applyAlignment="1">
      <alignment horizontal="right" vertical="center"/>
    </xf>
    <xf numFmtId="3" fontId="12" fillId="2" borderId="7" xfId="76" applyNumberFormat="1" applyFont="1" applyFill="1" applyBorder="1" applyAlignment="1">
      <alignment horizontal="right" vertical="center"/>
    </xf>
    <xf numFmtId="3" fontId="12" fillId="2" borderId="0" xfId="76" applyNumberFormat="1" applyFont="1" applyFill="1" applyAlignment="1">
      <alignment horizontal="right" vertical="center"/>
    </xf>
    <xf numFmtId="0" fontId="22" fillId="0" borderId="0" xfId="76" applyAlignment="1">
      <alignment vertical="center"/>
    </xf>
    <xf numFmtId="0" fontId="10" fillId="2" borderId="0" xfId="76" applyFont="1" applyFill="1" applyAlignment="1">
      <alignment vertical="center"/>
    </xf>
    <xf numFmtId="3" fontId="9" fillId="2" borderId="7" xfId="76" applyNumberFormat="1" applyFont="1" applyFill="1" applyBorder="1" applyAlignment="1">
      <alignment horizontal="right" vertical="center"/>
    </xf>
    <xf numFmtId="165" fontId="9" fillId="2" borderId="0" xfId="76" applyNumberFormat="1" applyFont="1" applyFill="1" applyAlignment="1">
      <alignment horizontal="right" vertical="center"/>
    </xf>
    <xf numFmtId="3" fontId="10" fillId="2" borderId="0" xfId="76" applyNumberFormat="1" applyFont="1" applyFill="1" applyAlignment="1">
      <alignment horizontal="right" vertical="center"/>
    </xf>
    <xf numFmtId="165" fontId="10" fillId="2" borderId="0" xfId="76" applyNumberFormat="1" applyFont="1" applyFill="1" applyAlignment="1">
      <alignment horizontal="right" vertical="center"/>
    </xf>
    <xf numFmtId="0" fontId="10" fillId="2" borderId="0" xfId="76" applyFont="1" applyFill="1" applyAlignment="1">
      <alignment horizontal="right" vertical="center"/>
    </xf>
    <xf numFmtId="0" fontId="16" fillId="2" borderId="0" xfId="76" applyFont="1" applyFill="1" applyAlignment="1">
      <alignment vertical="center"/>
    </xf>
    <xf numFmtId="169" fontId="10" fillId="2" borderId="0" xfId="76" applyNumberFormat="1" applyFont="1" applyFill="1" applyAlignment="1">
      <alignment horizontal="right" vertical="center"/>
    </xf>
    <xf numFmtId="170" fontId="10" fillId="2" borderId="0" xfId="76" applyNumberFormat="1" applyFont="1" applyFill="1" applyAlignment="1">
      <alignment horizontal="right" vertical="center"/>
    </xf>
    <xf numFmtId="0" fontId="10" fillId="2" borderId="4" xfId="76" applyFont="1" applyFill="1" applyBorder="1" applyAlignment="1">
      <alignment vertical="center"/>
    </xf>
    <xf numFmtId="3" fontId="9" fillId="2" borderId="5" xfId="76" applyNumberFormat="1" applyFont="1" applyFill="1" applyBorder="1" applyAlignment="1">
      <alignment horizontal="right" vertical="center"/>
    </xf>
    <xf numFmtId="165" fontId="9" fillId="2" borderId="4" xfId="76" applyNumberFormat="1" applyFont="1" applyFill="1" applyBorder="1" applyAlignment="1">
      <alignment horizontal="right" vertical="center"/>
    </xf>
    <xf numFmtId="165" fontId="17" fillId="0" borderId="0" xfId="76" applyNumberFormat="1" applyFont="1"/>
    <xf numFmtId="2" fontId="17" fillId="0" borderId="0" xfId="76" applyNumberFormat="1" applyFont="1"/>
    <xf numFmtId="0" fontId="17" fillId="0" borderId="0" xfId="76" applyFont="1" applyAlignment="1">
      <alignment horizontal="right"/>
    </xf>
    <xf numFmtId="0" fontId="15" fillId="0" borderId="0" xfId="76" applyFont="1" applyAlignment="1">
      <alignment horizontal="right"/>
    </xf>
    <xf numFmtId="0" fontId="20" fillId="0" borderId="0" xfId="76" applyFont="1"/>
    <xf numFmtId="0" fontId="15" fillId="0" borderId="1" xfId="76" applyFont="1" applyBorder="1" applyAlignment="1">
      <alignment horizontal="center" vertical="center"/>
    </xf>
    <xf numFmtId="165" fontId="22" fillId="0" borderId="0" xfId="76" applyNumberFormat="1"/>
    <xf numFmtId="171" fontId="10" fillId="0" borderId="0" xfId="105" applyNumberFormat="1" applyFont="1" applyFill="1" applyBorder="1" applyAlignment="1">
      <alignment horizontal="center"/>
    </xf>
    <xf numFmtId="165" fontId="16" fillId="0" borderId="0" xfId="76" applyNumberFormat="1" applyFont="1"/>
    <xf numFmtId="3" fontId="9" fillId="2" borderId="1" xfId="76" applyNumberFormat="1" applyFont="1" applyFill="1" applyBorder="1" applyAlignment="1">
      <alignment horizontal="right" vertical="center"/>
    </xf>
    <xf numFmtId="3" fontId="33" fillId="2" borderId="0" xfId="0" applyNumberFormat="1" applyFont="1" applyFill="1"/>
    <xf numFmtId="3" fontId="33" fillId="2" borderId="1" xfId="0" applyNumberFormat="1" applyFont="1" applyFill="1" applyBorder="1"/>
    <xf numFmtId="3" fontId="11" fillId="2" borderId="0" xfId="76" applyNumberFormat="1" applyFont="1" applyFill="1"/>
    <xf numFmtId="3" fontId="11" fillId="2" borderId="0" xfId="0" applyNumberFormat="1" applyFont="1" applyFill="1"/>
    <xf numFmtId="3" fontId="11" fillId="2" borderId="1" xfId="0" applyNumberFormat="1" applyFont="1" applyFill="1" applyBorder="1"/>
    <xf numFmtId="3" fontId="11" fillId="0" borderId="4" xfId="0" applyNumberFormat="1" applyFont="1" applyBorder="1"/>
    <xf numFmtId="3" fontId="11" fillId="0" borderId="1" xfId="0" applyNumberFormat="1" applyFont="1" applyBorder="1"/>
    <xf numFmtId="3" fontId="10" fillId="0" borderId="0" xfId="105" applyNumberFormat="1" applyFont="1" applyFill="1" applyBorder="1" applyAlignment="1">
      <alignment horizontal="center"/>
    </xf>
    <xf numFmtId="0" fontId="5" fillId="0" borderId="0" xfId="0" applyFont="1"/>
    <xf numFmtId="0" fontId="20" fillId="0" borderId="0" xfId="0" applyFont="1"/>
    <xf numFmtId="0" fontId="34" fillId="0" borderId="0" xfId="76" applyFont="1"/>
    <xf numFmtId="3" fontId="11" fillId="0" borderId="7" xfId="76" applyNumberFormat="1" applyFont="1" applyBorder="1"/>
    <xf numFmtId="0" fontId="11" fillId="0" borderId="0" xfId="76" applyFont="1"/>
    <xf numFmtId="3" fontId="32" fillId="0" borderId="6" xfId="76" applyNumberFormat="1" applyFont="1" applyBorder="1"/>
    <xf numFmtId="3" fontId="32" fillId="0" borderId="7" xfId="76" applyNumberFormat="1" applyFont="1" applyBorder="1"/>
    <xf numFmtId="3" fontId="32" fillId="0" borderId="1" xfId="0" applyNumberFormat="1" applyFont="1" applyBorder="1"/>
    <xf numFmtId="3" fontId="32" fillId="0" borderId="0" xfId="0" applyNumberFormat="1" applyFont="1"/>
    <xf numFmtId="3" fontId="32" fillId="0" borderId="4" xfId="0" applyNumberFormat="1" applyFont="1" applyBorder="1"/>
    <xf numFmtId="171" fontId="10" fillId="2" borderId="0" xfId="105" applyNumberFormat="1" applyFont="1" applyFill="1" applyBorder="1" applyAlignment="1">
      <alignment horizontal="right" vertical="center"/>
    </xf>
    <xf numFmtId="3" fontId="9" fillId="0" borderId="11" xfId="76" applyNumberFormat="1" applyFont="1" applyBorder="1" applyAlignment="1">
      <alignment horizontal="center"/>
    </xf>
    <xf numFmtId="3" fontId="9" fillId="0" borderId="7" xfId="76" applyNumberFormat="1" applyFont="1" applyBorder="1" applyAlignment="1">
      <alignment horizontal="center"/>
    </xf>
    <xf numFmtId="0" fontId="15" fillId="0" borderId="5" xfId="76" applyFont="1" applyBorder="1" applyAlignment="1">
      <alignment horizontal="center" vertical="center"/>
    </xf>
    <xf numFmtId="3" fontId="9" fillId="2" borderId="7" xfId="76" applyNumberFormat="1" applyFont="1" applyFill="1" applyBorder="1" applyAlignment="1">
      <alignment horizontal="center"/>
    </xf>
    <xf numFmtId="0" fontId="15" fillId="0" borderId="12" xfId="76" applyFont="1" applyBorder="1" applyAlignment="1">
      <alignment horizontal="center" vertical="center"/>
    </xf>
    <xf numFmtId="3" fontId="9" fillId="2" borderId="11" xfId="76" applyNumberFormat="1" applyFont="1" applyFill="1" applyBorder="1" applyAlignment="1">
      <alignment horizontal="center"/>
    </xf>
    <xf numFmtId="167" fontId="9" fillId="0" borderId="7" xfId="76" applyNumberFormat="1" applyFont="1" applyBorder="1" applyAlignment="1">
      <alignment horizontal="center"/>
    </xf>
    <xf numFmtId="167" fontId="9" fillId="0" borderId="11" xfId="76" applyNumberFormat="1" applyFont="1" applyBorder="1" applyAlignment="1">
      <alignment horizontal="center"/>
    </xf>
    <xf numFmtId="3" fontId="10" fillId="2" borderId="11" xfId="76" applyNumberFormat="1" applyFont="1" applyFill="1" applyBorder="1" applyAlignment="1">
      <alignment horizontal="center"/>
    </xf>
    <xf numFmtId="3" fontId="10" fillId="0" borderId="12" xfId="76" applyNumberFormat="1" applyFont="1" applyBorder="1" applyAlignment="1">
      <alignment horizontal="center"/>
    </xf>
    <xf numFmtId="3" fontId="10" fillId="2" borderId="7" xfId="76" applyNumberFormat="1" applyFont="1" applyFill="1" applyBorder="1" applyAlignment="1">
      <alignment horizontal="center"/>
    </xf>
    <xf numFmtId="3" fontId="10" fillId="0" borderId="5" xfId="76" applyNumberFormat="1" applyFont="1" applyBorder="1" applyAlignment="1">
      <alignment horizontal="center"/>
    </xf>
    <xf numFmtId="3" fontId="10" fillId="2" borderId="5" xfId="76" applyNumberFormat="1" applyFont="1" applyFill="1" applyBorder="1" applyAlignment="1">
      <alignment horizontal="center"/>
    </xf>
    <xf numFmtId="3" fontId="10" fillId="2" borderId="12" xfId="76" applyNumberFormat="1" applyFont="1" applyFill="1" applyBorder="1" applyAlignment="1">
      <alignment horizontal="center"/>
    </xf>
    <xf numFmtId="3" fontId="10" fillId="0" borderId="10" xfId="76" applyNumberFormat="1" applyFont="1" applyBorder="1" applyAlignment="1">
      <alignment horizontal="center"/>
    </xf>
    <xf numFmtId="3" fontId="10" fillId="0" borderId="11" xfId="76" applyNumberFormat="1" applyFont="1" applyBorder="1" applyAlignment="1">
      <alignment horizontal="center"/>
    </xf>
    <xf numFmtId="3" fontId="10" fillId="0" borderId="6" xfId="76" applyNumberFormat="1" applyFont="1" applyBorder="1" applyAlignment="1">
      <alignment horizontal="center"/>
    </xf>
    <xf numFmtId="3" fontId="10" fillId="0" borderId="7" xfId="76" applyNumberFormat="1" applyFont="1" applyBorder="1" applyAlignment="1">
      <alignment horizontal="center"/>
    </xf>
    <xf numFmtId="3" fontId="10" fillId="0" borderId="6" xfId="76" applyNumberFormat="1" applyFont="1" applyBorder="1" applyAlignment="1">
      <alignment horizontal="center" wrapText="1"/>
    </xf>
    <xf numFmtId="3" fontId="10" fillId="2" borderId="7" xfId="76" applyNumberFormat="1" applyFont="1" applyFill="1" applyBorder="1" applyAlignment="1">
      <alignment horizontal="center" wrapText="1"/>
    </xf>
    <xf numFmtId="3" fontId="10" fillId="2" borderId="5" xfId="76" applyNumberFormat="1" applyFont="1" applyFill="1" applyBorder="1" applyAlignment="1">
      <alignment horizontal="center" wrapText="1"/>
    </xf>
    <xf numFmtId="0" fontId="9" fillId="2" borderId="0" xfId="76" applyFont="1" applyFill="1"/>
    <xf numFmtId="0" fontId="9" fillId="2" borderId="3" xfId="14" applyFont="1" applyFill="1" applyBorder="1" applyAlignment="1">
      <alignment horizontal="center" vertical="center"/>
    </xf>
    <xf numFmtId="0" fontId="10" fillId="2" borderId="0" xfId="14" applyFont="1" applyFill="1" applyAlignment="1">
      <alignment horizontal="left"/>
    </xf>
    <xf numFmtId="3" fontId="21" fillId="0" borderId="6" xfId="14" applyNumberFormat="1" applyFont="1" applyBorder="1" applyAlignment="1">
      <alignment horizontal="right"/>
    </xf>
    <xf numFmtId="3" fontId="21" fillId="0" borderId="7" xfId="14" applyNumberFormat="1" applyFont="1" applyBorder="1" applyAlignment="1">
      <alignment horizontal="right"/>
    </xf>
    <xf numFmtId="3" fontId="21" fillId="0" borderId="5" xfId="14" applyNumberFormat="1" applyFont="1" applyBorder="1" applyAlignment="1">
      <alignment horizontal="right"/>
    </xf>
    <xf numFmtId="0" fontId="12" fillId="2" borderId="3" xfId="14" applyFont="1" applyFill="1" applyBorder="1" applyAlignment="1">
      <alignment horizontal="left" vertical="center"/>
    </xf>
    <xf numFmtId="166" fontId="12" fillId="2" borderId="2" xfId="14" applyNumberFormat="1" applyFont="1" applyFill="1" applyBorder="1" applyAlignment="1">
      <alignment horizontal="right" vertical="center"/>
    </xf>
    <xf numFmtId="165" fontId="12" fillId="0" borderId="4" xfId="14" applyNumberFormat="1" applyFont="1" applyBorder="1" applyAlignment="1">
      <alignment horizontal="right" vertical="center"/>
    </xf>
    <xf numFmtId="165" fontId="12" fillId="2" borderId="4" xfId="14" applyNumberFormat="1" applyFont="1" applyFill="1" applyBorder="1" applyAlignment="1">
      <alignment horizontal="right" vertical="center"/>
    </xf>
    <xf numFmtId="0" fontId="9" fillId="2" borderId="4" xfId="14" applyFont="1" applyFill="1" applyBorder="1" applyAlignment="1">
      <alignment horizontal="center" vertical="center"/>
    </xf>
    <xf numFmtId="0" fontId="9" fillId="2" borderId="5" xfId="14" applyFont="1" applyFill="1" applyBorder="1" applyAlignment="1">
      <alignment horizontal="center" vertical="center"/>
    </xf>
    <xf numFmtId="3" fontId="21" fillId="2" borderId="2" xfId="14" applyNumberFormat="1" applyFont="1" applyFill="1" applyBorder="1" applyAlignment="1">
      <alignment horizontal="center" vertical="center"/>
    </xf>
    <xf numFmtId="3" fontId="21" fillId="2" borderId="1" xfId="14" applyNumberFormat="1" applyFont="1" applyFill="1" applyBorder="1" applyAlignment="1">
      <alignment horizontal="center" vertical="center"/>
    </xf>
    <xf numFmtId="166" fontId="10" fillId="2" borderId="0" xfId="76" applyNumberFormat="1" applyFont="1" applyFill="1" applyAlignment="1">
      <alignment horizontal="right" vertical="center"/>
    </xf>
    <xf numFmtId="166" fontId="9" fillId="2" borderId="0" xfId="76" applyNumberFormat="1" applyFont="1" applyFill="1" applyAlignment="1">
      <alignment horizontal="right" vertical="center"/>
    </xf>
    <xf numFmtId="3" fontId="10" fillId="2" borderId="4" xfId="76" applyNumberFormat="1" applyFont="1" applyFill="1" applyBorder="1" applyAlignment="1">
      <alignment horizontal="right" vertical="center"/>
    </xf>
    <xf numFmtId="165" fontId="10" fillId="2" borderId="4" xfId="76" applyNumberFormat="1" applyFont="1" applyFill="1" applyBorder="1" applyAlignment="1">
      <alignment horizontal="right" vertical="center"/>
    </xf>
    <xf numFmtId="169" fontId="10" fillId="2" borderId="4" xfId="76" applyNumberFormat="1" applyFont="1" applyFill="1" applyBorder="1" applyAlignment="1">
      <alignment horizontal="right" vertical="center"/>
    </xf>
    <xf numFmtId="3" fontId="9" fillId="0" borderId="4" xfId="76" applyNumberFormat="1" applyFont="1" applyBorder="1" applyAlignment="1">
      <alignment horizontal="center" vertical="center"/>
    </xf>
    <xf numFmtId="0" fontId="9" fillId="0" borderId="1" xfId="76" applyFont="1" applyBorder="1" applyAlignment="1">
      <alignment horizontal="center" vertical="center"/>
    </xf>
    <xf numFmtId="0" fontId="9" fillId="2" borderId="5" xfId="76" applyFont="1" applyFill="1" applyBorder="1" applyAlignment="1">
      <alignment horizontal="center" vertical="center"/>
    </xf>
    <xf numFmtId="0" fontId="9" fillId="2" borderId="7" xfId="76" applyFont="1" applyFill="1" applyBorder="1" applyAlignment="1">
      <alignment horizontal="center" vertical="center"/>
    </xf>
    <xf numFmtId="0" fontId="10" fillId="2" borderId="0" xfId="76" applyFont="1" applyFill="1" applyAlignment="1">
      <alignment horizontal="center" vertical="center"/>
    </xf>
    <xf numFmtId="3" fontId="9" fillId="2" borderId="7" xfId="76" applyNumberFormat="1" applyFont="1" applyFill="1" applyBorder="1" applyAlignment="1">
      <alignment horizontal="center" vertical="center"/>
    </xf>
    <xf numFmtId="3" fontId="9" fillId="2" borderId="0" xfId="76" applyNumberFormat="1" applyFont="1" applyFill="1" applyAlignment="1">
      <alignment horizontal="center" vertical="center"/>
    </xf>
    <xf numFmtId="3" fontId="9" fillId="2" borderId="11" xfId="76" applyNumberFormat="1" applyFont="1" applyFill="1" applyBorder="1" applyAlignment="1">
      <alignment horizontal="center" vertical="center"/>
    </xf>
    <xf numFmtId="0" fontId="10" fillId="0" borderId="0" xfId="76" applyFont="1" applyAlignment="1">
      <alignment horizontal="center" vertical="center"/>
    </xf>
    <xf numFmtId="0" fontId="10" fillId="0" borderId="4" xfId="76" applyFont="1" applyBorder="1" applyAlignment="1">
      <alignment horizontal="center" vertical="center"/>
    </xf>
    <xf numFmtId="0" fontId="10" fillId="0" borderId="12" xfId="76" applyFont="1" applyBorder="1" applyAlignment="1">
      <alignment horizontal="center" vertical="center"/>
    </xf>
    <xf numFmtId="3" fontId="9" fillId="0" borderId="7" xfId="76" applyNumberFormat="1" applyFont="1" applyBorder="1" applyAlignment="1">
      <alignment horizontal="center" vertical="center"/>
    </xf>
    <xf numFmtId="3" fontId="9" fillId="0" borderId="0" xfId="76" applyNumberFormat="1" applyFont="1" applyAlignment="1">
      <alignment horizontal="center" vertical="center"/>
    </xf>
    <xf numFmtId="3" fontId="9" fillId="0" borderId="11" xfId="76" applyNumberFormat="1" applyFont="1" applyBorder="1" applyAlignment="1">
      <alignment horizontal="center" vertical="center"/>
    </xf>
    <xf numFmtId="49" fontId="10" fillId="2" borderId="0" xfId="76" applyNumberFormat="1" applyFont="1" applyFill="1" applyAlignment="1">
      <alignment horizontal="center" vertical="center"/>
    </xf>
    <xf numFmtId="3" fontId="10" fillId="2" borderId="0" xfId="76" applyNumberFormat="1" applyFont="1" applyFill="1" applyAlignment="1">
      <alignment horizontal="center" vertical="center"/>
    </xf>
    <xf numFmtId="3" fontId="10" fillId="0" borderId="0" xfId="76" applyNumberFormat="1" applyFont="1" applyAlignment="1">
      <alignment horizontal="center" vertical="center"/>
    </xf>
    <xf numFmtId="3" fontId="10" fillId="2" borderId="0" xfId="77" applyNumberFormat="1" applyFont="1" applyFill="1" applyBorder="1" applyAlignment="1">
      <alignment horizontal="center" vertical="center"/>
    </xf>
    <xf numFmtId="0" fontId="10" fillId="2" borderId="11" xfId="76" applyFont="1" applyFill="1" applyBorder="1" applyAlignment="1">
      <alignment horizontal="center" vertical="center"/>
    </xf>
    <xf numFmtId="3" fontId="22" fillId="0" borderId="0" xfId="76" applyNumberFormat="1" applyAlignment="1">
      <alignment wrapText="1"/>
    </xf>
    <xf numFmtId="3" fontId="10" fillId="0" borderId="5" xfId="76" applyNumberFormat="1" applyFont="1" applyBorder="1" applyAlignment="1">
      <alignment horizontal="center" vertical="center"/>
    </xf>
    <xf numFmtId="3" fontId="10" fillId="0" borderId="4" xfId="76" applyNumberFormat="1" applyFont="1" applyBorder="1" applyAlignment="1">
      <alignment horizontal="center" vertical="center"/>
    </xf>
    <xf numFmtId="3" fontId="9" fillId="0" borderId="5" xfId="76" applyNumberFormat="1" applyFont="1" applyBorder="1" applyAlignment="1">
      <alignment horizontal="center" vertical="center"/>
    </xf>
    <xf numFmtId="171" fontId="9" fillId="0" borderId="5" xfId="76" applyNumberFormat="1" applyFont="1" applyBorder="1" applyAlignment="1">
      <alignment horizontal="center" vertical="center"/>
    </xf>
    <xf numFmtId="171" fontId="9" fillId="0" borderId="4" xfId="76" applyNumberFormat="1" applyFont="1" applyBorder="1" applyAlignment="1">
      <alignment horizontal="center" vertical="center"/>
    </xf>
    <xf numFmtId="171" fontId="9" fillId="0" borderId="12" xfId="76" applyNumberFormat="1" applyFont="1" applyBorder="1" applyAlignment="1">
      <alignment horizontal="center" vertical="center"/>
    </xf>
    <xf numFmtId="0" fontId="10" fillId="0" borderId="1" xfId="76" applyFont="1" applyBorder="1" applyAlignment="1">
      <alignment horizontal="center" vertical="center"/>
    </xf>
    <xf numFmtId="3" fontId="10" fillId="0" borderId="6" xfId="105" applyNumberFormat="1" applyFont="1" applyFill="1" applyBorder="1" applyAlignment="1">
      <alignment horizontal="center" vertical="center"/>
    </xf>
    <xf numFmtId="3" fontId="10" fillId="0" borderId="1" xfId="105" applyNumberFormat="1" applyFont="1" applyFill="1" applyBorder="1" applyAlignment="1">
      <alignment horizontal="center" vertical="center"/>
    </xf>
    <xf numFmtId="3" fontId="10" fillId="0" borderId="10" xfId="105" applyNumberFormat="1" applyFont="1" applyFill="1" applyBorder="1" applyAlignment="1">
      <alignment horizontal="center" vertical="center"/>
    </xf>
    <xf numFmtId="3" fontId="10" fillId="2" borderId="1" xfId="105" applyNumberFormat="1" applyFont="1" applyFill="1" applyBorder="1" applyAlignment="1">
      <alignment horizontal="center" vertical="center"/>
    </xf>
    <xf numFmtId="3" fontId="10" fillId="0" borderId="1" xfId="76" applyNumberFormat="1" applyFont="1" applyBorder="1" applyAlignment="1">
      <alignment horizontal="center" vertical="center"/>
    </xf>
    <xf numFmtId="3" fontId="10" fillId="2" borderId="7" xfId="105" applyNumberFormat="1" applyFont="1" applyFill="1" applyBorder="1" applyAlignment="1">
      <alignment horizontal="center" vertical="center"/>
    </xf>
    <xf numFmtId="3" fontId="10" fillId="0" borderId="0" xfId="105" applyNumberFormat="1" applyFont="1" applyFill="1" applyBorder="1" applyAlignment="1">
      <alignment horizontal="center" vertical="center"/>
    </xf>
    <xf numFmtId="3" fontId="10" fillId="2" borderId="11" xfId="105" applyNumberFormat="1" applyFont="1" applyFill="1" applyBorder="1" applyAlignment="1">
      <alignment horizontal="center" vertical="center"/>
    </xf>
    <xf numFmtId="3" fontId="10" fillId="2" borderId="0" xfId="105" applyNumberFormat="1" applyFont="1" applyFill="1" applyBorder="1" applyAlignment="1">
      <alignment horizontal="center" vertical="center"/>
    </xf>
    <xf numFmtId="3" fontId="10" fillId="0" borderId="7" xfId="105" applyNumberFormat="1" applyFont="1" applyFill="1" applyBorder="1" applyAlignment="1">
      <alignment horizontal="center" vertical="center"/>
    </xf>
    <xf numFmtId="3" fontId="10" fillId="0" borderId="11" xfId="105" applyNumberFormat="1" applyFont="1" applyFill="1" applyBorder="1" applyAlignment="1">
      <alignment horizontal="center" vertical="center"/>
    </xf>
    <xf numFmtId="3" fontId="10" fillId="2" borderId="5" xfId="105" applyNumberFormat="1" applyFont="1" applyFill="1" applyBorder="1" applyAlignment="1">
      <alignment horizontal="center" vertical="center"/>
    </xf>
    <xf numFmtId="3" fontId="10" fillId="2" borderId="4" xfId="105" applyNumberFormat="1" applyFont="1" applyFill="1" applyBorder="1" applyAlignment="1">
      <alignment horizontal="center" vertical="center"/>
    </xf>
    <xf numFmtId="3" fontId="10" fillId="2" borderId="12" xfId="105" applyNumberFormat="1" applyFont="1" applyFill="1" applyBorder="1" applyAlignment="1">
      <alignment horizontal="center" vertical="center"/>
    </xf>
    <xf numFmtId="3" fontId="10" fillId="0" borderId="5" xfId="105" applyNumberFormat="1" applyFont="1" applyFill="1" applyBorder="1" applyAlignment="1">
      <alignment horizontal="center" vertical="center"/>
    </xf>
    <xf numFmtId="3" fontId="10" fillId="0" borderId="4" xfId="105" applyNumberFormat="1" applyFont="1" applyFill="1" applyBorder="1" applyAlignment="1">
      <alignment horizontal="center" vertical="center"/>
    </xf>
    <xf numFmtId="3" fontId="10" fillId="0" borderId="12" xfId="105" applyNumberFormat="1" applyFont="1" applyFill="1" applyBorder="1" applyAlignment="1">
      <alignment horizontal="center" vertical="center"/>
    </xf>
    <xf numFmtId="171" fontId="10" fillId="0" borderId="6" xfId="105" applyNumberFormat="1" applyFont="1" applyFill="1" applyBorder="1" applyAlignment="1">
      <alignment horizontal="center" vertical="center"/>
    </xf>
    <xf numFmtId="171" fontId="10" fillId="0" borderId="1" xfId="105" applyNumberFormat="1" applyFont="1" applyFill="1" applyBorder="1" applyAlignment="1">
      <alignment horizontal="center" vertical="center"/>
    </xf>
    <xf numFmtId="171" fontId="10" fillId="0" borderId="10" xfId="105" applyNumberFormat="1" applyFont="1" applyFill="1" applyBorder="1" applyAlignment="1">
      <alignment horizontal="center" vertical="center"/>
    </xf>
    <xf numFmtId="0" fontId="10" fillId="0" borderId="11" xfId="76" applyFont="1" applyBorder="1" applyAlignment="1">
      <alignment horizontal="center" vertical="center"/>
    </xf>
    <xf numFmtId="171" fontId="10" fillId="0" borderId="0" xfId="105" applyNumberFormat="1" applyFont="1" applyFill="1" applyBorder="1" applyAlignment="1">
      <alignment horizontal="center" vertical="center"/>
    </xf>
    <xf numFmtId="171" fontId="10" fillId="0" borderId="11" xfId="105" applyNumberFormat="1" applyFont="1" applyFill="1" applyBorder="1" applyAlignment="1">
      <alignment horizontal="center" vertical="center"/>
    </xf>
    <xf numFmtId="171" fontId="10" fillId="0" borderId="7" xfId="105" applyNumberFormat="1" applyFont="1" applyFill="1" applyBorder="1" applyAlignment="1">
      <alignment horizontal="center" vertical="center"/>
    </xf>
    <xf numFmtId="3" fontId="10" fillId="0" borderId="7" xfId="76" applyNumberFormat="1" applyFont="1" applyBorder="1" applyAlignment="1">
      <alignment horizontal="center" vertical="center"/>
    </xf>
    <xf numFmtId="171" fontId="10" fillId="0" borderId="5" xfId="105" applyNumberFormat="1" applyFont="1" applyFill="1" applyBorder="1" applyAlignment="1">
      <alignment horizontal="center" vertical="center"/>
    </xf>
    <xf numFmtId="171" fontId="10" fillId="0" borderId="4" xfId="105" applyNumberFormat="1" applyFont="1" applyFill="1" applyBorder="1" applyAlignment="1">
      <alignment horizontal="center" vertical="center"/>
    </xf>
    <xf numFmtId="0" fontId="10" fillId="0" borderId="10" xfId="76" applyFont="1" applyBorder="1" applyAlignment="1">
      <alignment horizontal="center" vertical="center"/>
    </xf>
    <xf numFmtId="3" fontId="10" fillId="0" borderId="6" xfId="76" applyNumberFormat="1" applyFont="1" applyBorder="1" applyAlignment="1">
      <alignment horizontal="center" vertical="center"/>
    </xf>
    <xf numFmtId="171" fontId="10" fillId="0" borderId="12" xfId="105" applyNumberFormat="1" applyFont="1" applyFill="1" applyBorder="1" applyAlignment="1">
      <alignment horizontal="center" vertical="center"/>
    </xf>
    <xf numFmtId="3" fontId="9" fillId="0" borderId="6" xfId="105" applyNumberFormat="1" applyFont="1" applyFill="1" applyBorder="1" applyAlignment="1">
      <alignment horizontal="center" vertical="center"/>
    </xf>
    <xf numFmtId="3" fontId="9" fillId="0" borderId="1" xfId="105" applyNumberFormat="1" applyFont="1" applyFill="1" applyBorder="1" applyAlignment="1">
      <alignment horizontal="center" vertical="center"/>
    </xf>
    <xf numFmtId="171" fontId="9" fillId="0" borderId="6" xfId="105" applyNumberFormat="1" applyFont="1" applyFill="1" applyBorder="1" applyAlignment="1">
      <alignment horizontal="center" vertical="center"/>
    </xf>
    <xf numFmtId="171" fontId="9" fillId="0" borderId="1" xfId="105" applyNumberFormat="1" applyFont="1" applyFill="1" applyBorder="1" applyAlignment="1">
      <alignment horizontal="center" vertical="center"/>
    </xf>
    <xf numFmtId="3" fontId="9" fillId="0" borderId="6" xfId="76" applyNumberFormat="1" applyFont="1" applyBorder="1" applyAlignment="1">
      <alignment horizontal="center" vertical="center"/>
    </xf>
    <xf numFmtId="1" fontId="22" fillId="0" borderId="0" xfId="76" applyNumberFormat="1"/>
    <xf numFmtId="49" fontId="0" fillId="0" borderId="0" xfId="76" applyNumberFormat="1" applyFont="1" applyAlignment="1">
      <alignment horizontal="right"/>
    </xf>
    <xf numFmtId="171" fontId="22" fillId="0" borderId="0" xfId="76" applyNumberFormat="1" applyAlignment="1">
      <alignment wrapText="1"/>
    </xf>
    <xf numFmtId="0" fontId="9" fillId="0" borderId="1" xfId="76" applyFont="1" applyBorder="1" applyAlignment="1">
      <alignment horizontal="center" vertical="center"/>
    </xf>
    <xf numFmtId="0" fontId="16" fillId="0" borderId="0" xfId="76" applyFont="1" applyAlignment="1">
      <alignment horizontal="left" vertical="center"/>
    </xf>
    <xf numFmtId="0" fontId="25" fillId="0" borderId="0" xfId="76" applyFont="1" applyAlignment="1">
      <alignment vertical="center"/>
    </xf>
    <xf numFmtId="0" fontId="15" fillId="0" borderId="1" xfId="76" applyFont="1" applyBorder="1" applyAlignment="1">
      <alignment horizontal="center" vertical="center"/>
    </xf>
    <xf numFmtId="0" fontId="8" fillId="0" borderId="4" xfId="76" applyFont="1" applyBorder="1" applyAlignment="1">
      <alignment vertical="center"/>
    </xf>
    <xf numFmtId="0" fontId="15" fillId="0" borderId="6" xfId="76" applyFont="1" applyBorder="1" applyAlignment="1">
      <alignment horizontal="center" vertical="center"/>
    </xf>
    <xf numFmtId="0" fontId="15" fillId="0" borderId="10" xfId="76" applyFont="1" applyBorder="1" applyAlignment="1">
      <alignment horizontal="center" vertical="center"/>
    </xf>
    <xf numFmtId="3" fontId="9" fillId="0" borderId="4" xfId="76" applyNumberFormat="1" applyFont="1" applyBorder="1" applyAlignment="1">
      <alignment horizontal="center" vertical="center"/>
    </xf>
    <xf numFmtId="3" fontId="9" fillId="0" borderId="3" xfId="76" applyNumberFormat="1" applyFont="1" applyBorder="1" applyAlignment="1">
      <alignment horizontal="center" vertical="center"/>
    </xf>
    <xf numFmtId="0" fontId="9" fillId="0" borderId="3" xfId="76" applyFont="1" applyBorder="1" applyAlignment="1">
      <alignment horizontal="center" vertical="center"/>
    </xf>
    <xf numFmtId="49" fontId="9" fillId="2" borderId="3" xfId="76" applyNumberFormat="1" applyFont="1" applyFill="1" applyBorder="1" applyAlignment="1">
      <alignment horizontal="center" vertical="center"/>
    </xf>
    <xf numFmtId="49" fontId="10" fillId="2" borderId="3" xfId="76" applyNumberFormat="1" applyFont="1" applyFill="1" applyBorder="1" applyAlignment="1">
      <alignment horizontal="center" vertical="center"/>
    </xf>
    <xf numFmtId="0" fontId="9" fillId="0" borderId="0" xfId="76" applyFont="1" applyAlignment="1">
      <alignment horizontal="center" vertical="center"/>
    </xf>
    <xf numFmtId="0" fontId="9" fillId="0" borderId="0" xfId="76" applyFont="1" applyAlignment="1">
      <alignment vertical="center"/>
    </xf>
    <xf numFmtId="0" fontId="9" fillId="0" borderId="6" xfId="76" applyFont="1" applyBorder="1" applyAlignment="1">
      <alignment horizontal="center" vertical="center"/>
    </xf>
    <xf numFmtId="0" fontId="9" fillId="0" borderId="2" xfId="76" applyFont="1" applyBorder="1" applyAlignment="1">
      <alignment horizontal="center" vertical="center"/>
    </xf>
    <xf numFmtId="3" fontId="9" fillId="0" borderId="8" xfId="76" applyNumberFormat="1" applyFont="1" applyBorder="1" applyAlignment="1">
      <alignment horizontal="center" vertical="center"/>
    </xf>
    <xf numFmtId="0" fontId="9" fillId="2" borderId="6" xfId="76" applyFont="1" applyFill="1" applyBorder="1" applyAlignment="1">
      <alignment horizontal="center" vertical="center"/>
    </xf>
    <xf numFmtId="0" fontId="9" fillId="2" borderId="1" xfId="76" applyFont="1" applyFill="1" applyBorder="1" applyAlignment="1">
      <alignment horizontal="center" vertical="center"/>
    </xf>
    <xf numFmtId="0" fontId="17" fillId="0" borderId="4" xfId="76" applyFont="1" applyBorder="1" applyAlignment="1">
      <alignment horizontal="center" vertical="center"/>
    </xf>
    <xf numFmtId="0" fontId="9" fillId="2" borderId="4" xfId="76" applyFont="1" applyFill="1" applyBorder="1" applyAlignment="1">
      <alignment horizontal="center" vertical="center"/>
    </xf>
    <xf numFmtId="9" fontId="21" fillId="2" borderId="1" xfId="76" applyNumberFormat="1" applyFont="1" applyFill="1" applyBorder="1" applyAlignment="1">
      <alignment horizontal="right" vertical="center"/>
    </xf>
    <xf numFmtId="0" fontId="5" fillId="2" borderId="4" xfId="76" applyFont="1" applyFill="1" applyBorder="1" applyAlignment="1">
      <alignment horizontal="right" vertical="center"/>
    </xf>
    <xf numFmtId="166" fontId="12" fillId="2" borderId="2" xfId="76" applyNumberFormat="1" applyFont="1" applyFill="1" applyBorder="1" applyAlignment="1">
      <alignment horizontal="center" vertical="center"/>
    </xf>
    <xf numFmtId="166" fontId="12" fillId="2" borderId="3" xfId="76" applyNumberFormat="1" applyFont="1" applyFill="1" applyBorder="1" applyAlignment="1">
      <alignment horizontal="center" vertical="center"/>
    </xf>
    <xf numFmtId="0" fontId="9" fillId="2" borderId="1" xfId="76" applyFont="1" applyFill="1" applyBorder="1" applyAlignment="1">
      <alignment vertical="center"/>
    </xf>
    <xf numFmtId="0" fontId="9" fillId="2" borderId="0" xfId="76" applyFont="1" applyFill="1" applyAlignment="1">
      <alignment vertical="center"/>
    </xf>
    <xf numFmtId="0" fontId="9" fillId="2" borderId="2" xfId="76" applyFont="1" applyFill="1" applyBorder="1" applyAlignment="1">
      <alignment horizontal="center" vertical="center"/>
    </xf>
    <xf numFmtId="0" fontId="9" fillId="2" borderId="3" xfId="76" applyFont="1" applyFill="1" applyBorder="1" applyAlignment="1">
      <alignment horizontal="center" vertical="center"/>
    </xf>
    <xf numFmtId="0" fontId="9" fillId="2" borderId="5" xfId="76" applyFont="1" applyFill="1" applyBorder="1" applyAlignment="1">
      <alignment horizontal="center" vertical="center"/>
    </xf>
    <xf numFmtId="0" fontId="9" fillId="2" borderId="0" xfId="76" applyFont="1" applyFill="1" applyAlignment="1">
      <alignment horizontal="center" vertical="center"/>
    </xf>
    <xf numFmtId="0" fontId="9" fillId="2" borderId="7" xfId="76" applyFont="1" applyFill="1" applyBorder="1" applyAlignment="1">
      <alignment horizontal="center" vertical="center"/>
    </xf>
    <xf numFmtId="49" fontId="9" fillId="2" borderId="0" xfId="76" applyNumberFormat="1" applyFont="1" applyFill="1" applyAlignment="1">
      <alignment horizontal="center" vertical="center"/>
    </xf>
    <xf numFmtId="49" fontId="9" fillId="2" borderId="4" xfId="76" applyNumberFormat="1" applyFont="1" applyFill="1" applyBorder="1" applyAlignment="1">
      <alignment horizontal="center" vertical="center"/>
    </xf>
    <xf numFmtId="0" fontId="9" fillId="2" borderId="1" xfId="14" applyFont="1" applyFill="1" applyBorder="1" applyAlignment="1">
      <alignment horizontal="center" vertical="center"/>
    </xf>
    <xf numFmtId="0" fontId="9" fillId="2" borderId="4" xfId="14" applyFont="1" applyFill="1" applyBorder="1" applyAlignment="1">
      <alignment horizontal="center" vertical="center"/>
    </xf>
    <xf numFmtId="0" fontId="9" fillId="2" borderId="2" xfId="14" applyFont="1" applyFill="1" applyBorder="1" applyAlignment="1">
      <alignment horizontal="center" vertical="center"/>
    </xf>
    <xf numFmtId="0" fontId="9" fillId="2" borderId="3" xfId="14" applyFont="1" applyFill="1" applyBorder="1" applyAlignment="1">
      <alignment horizontal="center" vertical="center"/>
    </xf>
  </cellXfs>
  <cellStyles count="108">
    <cellStyle name="Comma" xfId="105" builtinId="3"/>
    <cellStyle name="Comma 2" xfId="77" xr:uid="{00000000-0005-0000-0000-000001000000}"/>
    <cellStyle name="Normal" xfId="0" builtinId="0"/>
    <cellStyle name="Normal 10" xfId="4" xr:uid="{00000000-0005-0000-0000-000003000000}"/>
    <cellStyle name="Normal 10 2" xfId="83" xr:uid="{00000000-0005-0000-0000-000004000000}"/>
    <cellStyle name="Normal 10 3" xfId="97" xr:uid="{00000000-0005-0000-0000-000005000000}"/>
    <cellStyle name="Normal 11" xfId="5" xr:uid="{00000000-0005-0000-0000-000006000000}"/>
    <cellStyle name="Normal 11 2" xfId="84" xr:uid="{00000000-0005-0000-0000-000007000000}"/>
    <cellStyle name="Normal 11 3" xfId="98" xr:uid="{00000000-0005-0000-0000-000008000000}"/>
    <cellStyle name="Normal 12" xfId="6" xr:uid="{00000000-0005-0000-0000-000009000000}"/>
    <cellStyle name="Normal 12 2" xfId="85" xr:uid="{00000000-0005-0000-0000-00000A000000}"/>
    <cellStyle name="Normal 12 3" xfId="99" xr:uid="{00000000-0005-0000-0000-00000B000000}"/>
    <cellStyle name="Normal 13" xfId="86" xr:uid="{00000000-0005-0000-0000-00000C000000}"/>
    <cellStyle name="Normal 13 2" xfId="7" xr:uid="{00000000-0005-0000-0000-00000D000000}"/>
    <cellStyle name="Normal 13 3" xfId="100" xr:uid="{00000000-0005-0000-0000-00000E000000}"/>
    <cellStyle name="Normal 14" xfId="8" xr:uid="{00000000-0005-0000-0000-00000F000000}"/>
    <cellStyle name="Normal 14 2" xfId="87" xr:uid="{00000000-0005-0000-0000-000010000000}"/>
    <cellStyle name="Normal 14 3" xfId="101" xr:uid="{00000000-0005-0000-0000-000011000000}"/>
    <cellStyle name="Normal 15" xfId="9" xr:uid="{00000000-0005-0000-0000-000012000000}"/>
    <cellStyle name="Normal 15 2" xfId="88" xr:uid="{00000000-0005-0000-0000-000013000000}"/>
    <cellStyle name="Normal 15 3" xfId="102" xr:uid="{00000000-0005-0000-0000-000014000000}"/>
    <cellStyle name="Normal 16" xfId="89" xr:uid="{00000000-0005-0000-0000-000015000000}"/>
    <cellStyle name="Normal 16 2" xfId="10" xr:uid="{00000000-0005-0000-0000-000016000000}"/>
    <cellStyle name="Normal 16 3" xfId="103" xr:uid="{00000000-0005-0000-0000-000017000000}"/>
    <cellStyle name="Normal 17" xfId="90" xr:uid="{00000000-0005-0000-0000-000018000000}"/>
    <cellStyle name="Normal 17 2" xfId="104" xr:uid="{00000000-0005-0000-0000-000019000000}"/>
    <cellStyle name="Normal 18" xfId="91" xr:uid="{00000000-0005-0000-0000-00001A000000}"/>
    <cellStyle name="Normal 19" xfId="106" xr:uid="{00000000-0005-0000-0000-00001B000000}"/>
    <cellStyle name="Normal 19 2" xfId="11" xr:uid="{00000000-0005-0000-0000-00001C000000}"/>
    <cellStyle name="Normal 19 3" xfId="12" xr:uid="{00000000-0005-0000-0000-00001D000000}"/>
    <cellStyle name="Normal 19 4" xfId="13" xr:uid="{00000000-0005-0000-0000-00001E000000}"/>
    <cellStyle name="Normal 2" xfId="76" xr:uid="{00000000-0005-0000-0000-00001F000000}"/>
    <cellStyle name="Normal 2 10" xfId="14" xr:uid="{00000000-0005-0000-0000-000020000000}"/>
    <cellStyle name="Normal 2 2" xfId="15" xr:uid="{00000000-0005-0000-0000-000021000000}"/>
    <cellStyle name="Normal 2 2 2" xfId="16" xr:uid="{00000000-0005-0000-0000-000022000000}"/>
    <cellStyle name="Normal 2 2 3" xfId="17" xr:uid="{00000000-0005-0000-0000-000023000000}"/>
    <cellStyle name="Normal 2 2 4" xfId="18" xr:uid="{00000000-0005-0000-0000-000024000000}"/>
    <cellStyle name="Normal 2 2 5" xfId="19" xr:uid="{00000000-0005-0000-0000-000025000000}"/>
    <cellStyle name="Normal 2 2 6" xfId="20" xr:uid="{00000000-0005-0000-0000-000026000000}"/>
    <cellStyle name="Normal 2 3" xfId="21" xr:uid="{00000000-0005-0000-0000-000027000000}"/>
    <cellStyle name="Normal 2 3 2" xfId="22" xr:uid="{00000000-0005-0000-0000-000028000000}"/>
    <cellStyle name="Normal 2 3 3" xfId="23" xr:uid="{00000000-0005-0000-0000-000029000000}"/>
    <cellStyle name="Normal 2 3 4" xfId="24" xr:uid="{00000000-0005-0000-0000-00002A000000}"/>
    <cellStyle name="Normal 2 3 5" xfId="25" xr:uid="{00000000-0005-0000-0000-00002B000000}"/>
    <cellStyle name="Normal 2 3 6" xfId="26" xr:uid="{00000000-0005-0000-0000-00002C000000}"/>
    <cellStyle name="Normal 2 4" xfId="27" xr:uid="{00000000-0005-0000-0000-00002D000000}"/>
    <cellStyle name="Normal 2 5" xfId="28" xr:uid="{00000000-0005-0000-0000-00002E000000}"/>
    <cellStyle name="Normal 2 5 2" xfId="29" xr:uid="{00000000-0005-0000-0000-00002F000000}"/>
    <cellStyle name="Normal 2 5 3" xfId="30" xr:uid="{00000000-0005-0000-0000-000030000000}"/>
    <cellStyle name="Normal 2 5 4" xfId="31" xr:uid="{00000000-0005-0000-0000-000031000000}"/>
    <cellStyle name="Normal 2 5 5" xfId="32" xr:uid="{00000000-0005-0000-0000-000032000000}"/>
    <cellStyle name="Normal 2 6" xfId="33" xr:uid="{00000000-0005-0000-0000-000033000000}"/>
    <cellStyle name="Normal 2 7" xfId="34" xr:uid="{00000000-0005-0000-0000-000034000000}"/>
    <cellStyle name="Normal 2 8" xfId="35" xr:uid="{00000000-0005-0000-0000-000035000000}"/>
    <cellStyle name="Normal 2 9" xfId="36" xr:uid="{00000000-0005-0000-0000-000036000000}"/>
    <cellStyle name="Normal 20 2" xfId="37" xr:uid="{00000000-0005-0000-0000-000037000000}"/>
    <cellStyle name="Normal 3" xfId="38" xr:uid="{00000000-0005-0000-0000-000038000000}"/>
    <cellStyle name="Normal 3 2" xfId="39" xr:uid="{00000000-0005-0000-0000-000039000000}"/>
    <cellStyle name="Normal 3 2 2" xfId="40" xr:uid="{00000000-0005-0000-0000-00003A000000}"/>
    <cellStyle name="Normal 3 2 3" xfId="41" xr:uid="{00000000-0005-0000-0000-00003B000000}"/>
    <cellStyle name="Normal 3 2 4" xfId="42" xr:uid="{00000000-0005-0000-0000-00003C000000}"/>
    <cellStyle name="Normal 3 2 5" xfId="43" xr:uid="{00000000-0005-0000-0000-00003D000000}"/>
    <cellStyle name="Normal 3 2 6" xfId="44" xr:uid="{00000000-0005-0000-0000-00003E000000}"/>
    <cellStyle name="Normal 3 3" xfId="45" xr:uid="{00000000-0005-0000-0000-00003F000000}"/>
    <cellStyle name="Normal 3 4" xfId="46" xr:uid="{00000000-0005-0000-0000-000040000000}"/>
    <cellStyle name="Normal 3 5" xfId="47" xr:uid="{00000000-0005-0000-0000-000041000000}"/>
    <cellStyle name="Normal 3 5 2" xfId="48" xr:uid="{00000000-0005-0000-0000-000042000000}"/>
    <cellStyle name="Normal 3 5 3" xfId="49" xr:uid="{00000000-0005-0000-0000-000043000000}"/>
    <cellStyle name="Normal 3 5 4" xfId="50" xr:uid="{00000000-0005-0000-0000-000044000000}"/>
    <cellStyle name="Normal 3 5 5" xfId="51" xr:uid="{00000000-0005-0000-0000-000045000000}"/>
    <cellStyle name="Normal 3 6" xfId="52" xr:uid="{00000000-0005-0000-0000-000046000000}"/>
    <cellStyle name="Normal 3 7" xfId="53" xr:uid="{00000000-0005-0000-0000-000047000000}"/>
    <cellStyle name="Normal 4" xfId="54" xr:uid="{00000000-0005-0000-0000-000048000000}"/>
    <cellStyle name="Normal 5" xfId="1" xr:uid="{00000000-0005-0000-0000-000049000000}"/>
    <cellStyle name="Normal 5 2" xfId="78" xr:uid="{00000000-0005-0000-0000-00004A000000}"/>
    <cellStyle name="Normal 5 3" xfId="92" xr:uid="{00000000-0005-0000-0000-00004B000000}"/>
    <cellStyle name="Normal 5 4" xfId="107" xr:uid="{00000000-0005-0000-0000-00004C000000}"/>
    <cellStyle name="Normal 6" xfId="55" xr:uid="{00000000-0005-0000-0000-00004D000000}"/>
    <cellStyle name="Normal 6 2" xfId="56" xr:uid="{00000000-0005-0000-0000-00004E000000}"/>
    <cellStyle name="Normal 6 2 2" xfId="57" xr:uid="{00000000-0005-0000-0000-00004F000000}"/>
    <cellStyle name="Normal 6 2 3" xfId="58" xr:uid="{00000000-0005-0000-0000-000050000000}"/>
    <cellStyle name="Normal 6 2 4" xfId="59" xr:uid="{00000000-0005-0000-0000-000051000000}"/>
    <cellStyle name="Normal 6 3" xfId="79" xr:uid="{00000000-0005-0000-0000-000052000000}"/>
    <cellStyle name="Normal 6 4" xfId="93" xr:uid="{00000000-0005-0000-0000-000053000000}"/>
    <cellStyle name="Normal 7" xfId="80" xr:uid="{00000000-0005-0000-0000-000054000000}"/>
    <cellStyle name="Normal 7 2" xfId="60" xr:uid="{00000000-0005-0000-0000-000055000000}"/>
    <cellStyle name="Normal 7 2 2" xfId="61" xr:uid="{00000000-0005-0000-0000-000056000000}"/>
    <cellStyle name="Normal 7 2 3" xfId="62" xr:uid="{00000000-0005-0000-0000-000057000000}"/>
    <cellStyle name="Normal 7 2 4" xfId="63" xr:uid="{00000000-0005-0000-0000-000058000000}"/>
    <cellStyle name="Normal 7 3" xfId="64" xr:uid="{00000000-0005-0000-0000-000059000000}"/>
    <cellStyle name="Normal 7 4" xfId="65" xr:uid="{00000000-0005-0000-0000-00005A000000}"/>
    <cellStyle name="Normal 7 5" xfId="66" xr:uid="{00000000-0005-0000-0000-00005B000000}"/>
    <cellStyle name="Normal 7 6" xfId="94" xr:uid="{00000000-0005-0000-0000-00005C000000}"/>
    <cellStyle name="Normal 8" xfId="81" xr:uid="{00000000-0005-0000-0000-00005D000000}"/>
    <cellStyle name="Normal 8 2" xfId="2" xr:uid="{00000000-0005-0000-0000-00005E000000}"/>
    <cellStyle name="Normal 8 2 2" xfId="67" xr:uid="{00000000-0005-0000-0000-00005F000000}"/>
    <cellStyle name="Normal 8 2 3" xfId="68" xr:uid="{00000000-0005-0000-0000-000060000000}"/>
    <cellStyle name="Normal 8 2 4" xfId="69" xr:uid="{00000000-0005-0000-0000-000061000000}"/>
    <cellStyle name="Normal 8 3" xfId="70" xr:uid="{00000000-0005-0000-0000-000062000000}"/>
    <cellStyle name="Normal 8 4" xfId="71" xr:uid="{00000000-0005-0000-0000-000063000000}"/>
    <cellStyle name="Normal 8 5" xfId="95" xr:uid="{00000000-0005-0000-0000-000064000000}"/>
    <cellStyle name="Normal 9" xfId="72" xr:uid="{00000000-0005-0000-0000-000065000000}"/>
    <cellStyle name="Normal 9 2" xfId="3" xr:uid="{00000000-0005-0000-0000-000066000000}"/>
    <cellStyle name="Normal 9 2 2" xfId="73" xr:uid="{00000000-0005-0000-0000-000067000000}"/>
    <cellStyle name="Normal 9 2 3" xfId="74" xr:uid="{00000000-0005-0000-0000-000068000000}"/>
    <cellStyle name="Normal 9 2 4" xfId="75" xr:uid="{00000000-0005-0000-0000-000069000000}"/>
    <cellStyle name="Normal 9 3" xfId="82" xr:uid="{00000000-0005-0000-0000-00006A000000}"/>
    <cellStyle name="Normal 9 4" xfId="96" xr:uid="{00000000-0005-0000-0000-00006B000000}"/>
  </cellStyles>
  <dxfs count="3">
    <dxf>
      <numFmt numFmtId="172" formatCode="\-"/>
    </dxf>
    <dxf>
      <font>
        <color rgb="FF9C0006"/>
      </font>
      <fill>
        <patternFill>
          <bgColor rgb="FFFFC7CE"/>
        </patternFill>
      </fill>
    </dxf>
    <dxf>
      <numFmt numFmtId="17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abSelected="1" topLeftCell="A4" workbookViewId="0">
      <selection activeCell="P50" sqref="P50"/>
    </sheetView>
  </sheetViews>
  <sheetFormatPr defaultRowHeight="12.75" x14ac:dyDescent="0.2"/>
  <cols>
    <col min="1" max="1" width="13.28515625" style="5" customWidth="1"/>
    <col min="2" max="6" width="8.28515625" style="5" customWidth="1"/>
    <col min="7" max="7" width="9.28515625" style="5" customWidth="1"/>
    <col min="8" max="10" width="8.28515625" style="5" customWidth="1"/>
    <col min="11" max="11" width="12" style="5" customWidth="1"/>
    <col min="12" max="12" width="8.85546875" style="5"/>
    <col min="13" max="13" width="12.140625" style="5" bestFit="1" customWidth="1"/>
    <col min="14" max="130" width="8.85546875" style="5"/>
    <col min="131" max="131" width="13.28515625" style="5" customWidth="1"/>
    <col min="132" max="136" width="8.28515625" style="5" customWidth="1"/>
    <col min="137" max="137" width="9.28515625" style="5" customWidth="1"/>
    <col min="138" max="140" width="8.28515625" style="5" customWidth="1"/>
    <col min="141" max="141" width="12" style="5" customWidth="1"/>
    <col min="142" max="386" width="8.85546875" style="5"/>
    <col min="387" max="387" width="13.28515625" style="5" customWidth="1"/>
    <col min="388" max="392" width="8.28515625" style="5" customWidth="1"/>
    <col min="393" max="393" width="9.28515625" style="5" customWidth="1"/>
    <col min="394" max="396" width="8.28515625" style="5" customWidth="1"/>
    <col min="397" max="397" width="12" style="5" customWidth="1"/>
    <col min="398" max="642" width="8.85546875" style="5"/>
    <col min="643" max="643" width="13.28515625" style="5" customWidth="1"/>
    <col min="644" max="648" width="8.28515625" style="5" customWidth="1"/>
    <col min="649" max="649" width="9.28515625" style="5" customWidth="1"/>
    <col min="650" max="652" width="8.28515625" style="5" customWidth="1"/>
    <col min="653" max="653" width="12" style="5" customWidth="1"/>
    <col min="654" max="898" width="8.85546875" style="5"/>
    <col min="899" max="899" width="13.28515625" style="5" customWidth="1"/>
    <col min="900" max="904" width="8.28515625" style="5" customWidth="1"/>
    <col min="905" max="905" width="9.28515625" style="5" customWidth="1"/>
    <col min="906" max="908" width="8.28515625" style="5" customWidth="1"/>
    <col min="909" max="909" width="12" style="5" customWidth="1"/>
    <col min="910" max="1154" width="8.85546875" style="5"/>
    <col min="1155" max="1155" width="13.28515625" style="5" customWidth="1"/>
    <col min="1156" max="1160" width="8.28515625" style="5" customWidth="1"/>
    <col min="1161" max="1161" width="9.28515625" style="5" customWidth="1"/>
    <col min="1162" max="1164" width="8.28515625" style="5" customWidth="1"/>
    <col min="1165" max="1165" width="12" style="5" customWidth="1"/>
    <col min="1166" max="1410" width="8.85546875" style="5"/>
    <col min="1411" max="1411" width="13.28515625" style="5" customWidth="1"/>
    <col min="1412" max="1416" width="8.28515625" style="5" customWidth="1"/>
    <col min="1417" max="1417" width="9.28515625" style="5" customWidth="1"/>
    <col min="1418" max="1420" width="8.28515625" style="5" customWidth="1"/>
    <col min="1421" max="1421" width="12" style="5" customWidth="1"/>
    <col min="1422" max="1666" width="8.85546875" style="5"/>
    <col min="1667" max="1667" width="13.28515625" style="5" customWidth="1"/>
    <col min="1668" max="1672" width="8.28515625" style="5" customWidth="1"/>
    <col min="1673" max="1673" width="9.28515625" style="5" customWidth="1"/>
    <col min="1674" max="1676" width="8.28515625" style="5" customWidth="1"/>
    <col min="1677" max="1677" width="12" style="5" customWidth="1"/>
    <col min="1678" max="1922" width="8.85546875" style="5"/>
    <col min="1923" max="1923" width="13.28515625" style="5" customWidth="1"/>
    <col min="1924" max="1928" width="8.28515625" style="5" customWidth="1"/>
    <col min="1929" max="1929" width="9.28515625" style="5" customWidth="1"/>
    <col min="1930" max="1932" width="8.28515625" style="5" customWidth="1"/>
    <col min="1933" max="1933" width="12" style="5" customWidth="1"/>
    <col min="1934" max="2178" width="8.85546875" style="5"/>
    <col min="2179" max="2179" width="13.28515625" style="5" customWidth="1"/>
    <col min="2180" max="2184" width="8.28515625" style="5" customWidth="1"/>
    <col min="2185" max="2185" width="9.28515625" style="5" customWidth="1"/>
    <col min="2186" max="2188" width="8.28515625" style="5" customWidth="1"/>
    <col min="2189" max="2189" width="12" style="5" customWidth="1"/>
    <col min="2190" max="2434" width="8.85546875" style="5"/>
    <col min="2435" max="2435" width="13.28515625" style="5" customWidth="1"/>
    <col min="2436" max="2440" width="8.28515625" style="5" customWidth="1"/>
    <col min="2441" max="2441" width="9.28515625" style="5" customWidth="1"/>
    <col min="2442" max="2444" width="8.28515625" style="5" customWidth="1"/>
    <col min="2445" max="2445" width="12" style="5" customWidth="1"/>
    <col min="2446" max="2690" width="8.85546875" style="5"/>
    <col min="2691" max="2691" width="13.28515625" style="5" customWidth="1"/>
    <col min="2692" max="2696" width="8.28515625" style="5" customWidth="1"/>
    <col min="2697" max="2697" width="9.28515625" style="5" customWidth="1"/>
    <col min="2698" max="2700" width="8.28515625" style="5" customWidth="1"/>
    <col min="2701" max="2701" width="12" style="5" customWidth="1"/>
    <col min="2702" max="2946" width="8.85546875" style="5"/>
    <col min="2947" max="2947" width="13.28515625" style="5" customWidth="1"/>
    <col min="2948" max="2952" width="8.28515625" style="5" customWidth="1"/>
    <col min="2953" max="2953" width="9.28515625" style="5" customWidth="1"/>
    <col min="2954" max="2956" width="8.28515625" style="5" customWidth="1"/>
    <col min="2957" max="2957" width="12" style="5" customWidth="1"/>
    <col min="2958" max="3202" width="8.85546875" style="5"/>
    <col min="3203" max="3203" width="13.28515625" style="5" customWidth="1"/>
    <col min="3204" max="3208" width="8.28515625" style="5" customWidth="1"/>
    <col min="3209" max="3209" width="9.28515625" style="5" customWidth="1"/>
    <col min="3210" max="3212" width="8.28515625" style="5" customWidth="1"/>
    <col min="3213" max="3213" width="12" style="5" customWidth="1"/>
    <col min="3214" max="3458" width="8.85546875" style="5"/>
    <col min="3459" max="3459" width="13.28515625" style="5" customWidth="1"/>
    <col min="3460" max="3464" width="8.28515625" style="5" customWidth="1"/>
    <col min="3465" max="3465" width="9.28515625" style="5" customWidth="1"/>
    <col min="3466" max="3468" width="8.28515625" style="5" customWidth="1"/>
    <col min="3469" max="3469" width="12" style="5" customWidth="1"/>
    <col min="3470" max="3714" width="8.85546875" style="5"/>
    <col min="3715" max="3715" width="13.28515625" style="5" customWidth="1"/>
    <col min="3716" max="3720" width="8.28515625" style="5" customWidth="1"/>
    <col min="3721" max="3721" width="9.28515625" style="5" customWidth="1"/>
    <col min="3722" max="3724" width="8.28515625" style="5" customWidth="1"/>
    <col min="3725" max="3725" width="12" style="5" customWidth="1"/>
    <col min="3726" max="3970" width="8.85546875" style="5"/>
    <col min="3971" max="3971" width="13.28515625" style="5" customWidth="1"/>
    <col min="3972" max="3976" width="8.28515625" style="5" customWidth="1"/>
    <col min="3977" max="3977" width="9.28515625" style="5" customWidth="1"/>
    <col min="3978" max="3980" width="8.28515625" style="5" customWidth="1"/>
    <col min="3981" max="3981" width="12" style="5" customWidth="1"/>
    <col min="3982" max="4226" width="8.85546875" style="5"/>
    <col min="4227" max="4227" width="13.28515625" style="5" customWidth="1"/>
    <col min="4228" max="4232" width="8.28515625" style="5" customWidth="1"/>
    <col min="4233" max="4233" width="9.28515625" style="5" customWidth="1"/>
    <col min="4234" max="4236" width="8.28515625" style="5" customWidth="1"/>
    <col min="4237" max="4237" width="12" style="5" customWidth="1"/>
    <col min="4238" max="4482" width="8.85546875" style="5"/>
    <col min="4483" max="4483" width="13.28515625" style="5" customWidth="1"/>
    <col min="4484" max="4488" width="8.28515625" style="5" customWidth="1"/>
    <col min="4489" max="4489" width="9.28515625" style="5" customWidth="1"/>
    <col min="4490" max="4492" width="8.28515625" style="5" customWidth="1"/>
    <col min="4493" max="4493" width="12" style="5" customWidth="1"/>
    <col min="4494" max="4738" width="8.85546875" style="5"/>
    <col min="4739" max="4739" width="13.28515625" style="5" customWidth="1"/>
    <col min="4740" max="4744" width="8.28515625" style="5" customWidth="1"/>
    <col min="4745" max="4745" width="9.28515625" style="5" customWidth="1"/>
    <col min="4746" max="4748" width="8.28515625" style="5" customWidth="1"/>
    <col min="4749" max="4749" width="12" style="5" customWidth="1"/>
    <col min="4750" max="4994" width="8.85546875" style="5"/>
    <col min="4995" max="4995" width="13.28515625" style="5" customWidth="1"/>
    <col min="4996" max="5000" width="8.28515625" style="5" customWidth="1"/>
    <col min="5001" max="5001" width="9.28515625" style="5" customWidth="1"/>
    <col min="5002" max="5004" width="8.28515625" style="5" customWidth="1"/>
    <col min="5005" max="5005" width="12" style="5" customWidth="1"/>
    <col min="5006" max="5250" width="8.85546875" style="5"/>
    <col min="5251" max="5251" width="13.28515625" style="5" customWidth="1"/>
    <col min="5252" max="5256" width="8.28515625" style="5" customWidth="1"/>
    <col min="5257" max="5257" width="9.28515625" style="5" customWidth="1"/>
    <col min="5258" max="5260" width="8.28515625" style="5" customWidth="1"/>
    <col min="5261" max="5261" width="12" style="5" customWidth="1"/>
    <col min="5262" max="5506" width="8.85546875" style="5"/>
    <col min="5507" max="5507" width="13.28515625" style="5" customWidth="1"/>
    <col min="5508" max="5512" width="8.28515625" style="5" customWidth="1"/>
    <col min="5513" max="5513" width="9.28515625" style="5" customWidth="1"/>
    <col min="5514" max="5516" width="8.28515625" style="5" customWidth="1"/>
    <col min="5517" max="5517" width="12" style="5" customWidth="1"/>
    <col min="5518" max="5762" width="8.85546875" style="5"/>
    <col min="5763" max="5763" width="13.28515625" style="5" customWidth="1"/>
    <col min="5764" max="5768" width="8.28515625" style="5" customWidth="1"/>
    <col min="5769" max="5769" width="9.28515625" style="5" customWidth="1"/>
    <col min="5770" max="5772" width="8.28515625" style="5" customWidth="1"/>
    <col min="5773" max="5773" width="12" style="5" customWidth="1"/>
    <col min="5774" max="6018" width="8.85546875" style="5"/>
    <col min="6019" max="6019" width="13.28515625" style="5" customWidth="1"/>
    <col min="6020" max="6024" width="8.28515625" style="5" customWidth="1"/>
    <col min="6025" max="6025" width="9.28515625" style="5" customWidth="1"/>
    <col min="6026" max="6028" width="8.28515625" style="5" customWidth="1"/>
    <col min="6029" max="6029" width="12" style="5" customWidth="1"/>
    <col min="6030" max="6274" width="8.85546875" style="5"/>
    <col min="6275" max="6275" width="13.28515625" style="5" customWidth="1"/>
    <col min="6276" max="6280" width="8.28515625" style="5" customWidth="1"/>
    <col min="6281" max="6281" width="9.28515625" style="5" customWidth="1"/>
    <col min="6282" max="6284" width="8.28515625" style="5" customWidth="1"/>
    <col min="6285" max="6285" width="12" style="5" customWidth="1"/>
    <col min="6286" max="6530" width="8.85546875" style="5"/>
    <col min="6531" max="6531" width="13.28515625" style="5" customWidth="1"/>
    <col min="6532" max="6536" width="8.28515625" style="5" customWidth="1"/>
    <col min="6537" max="6537" width="9.28515625" style="5" customWidth="1"/>
    <col min="6538" max="6540" width="8.28515625" style="5" customWidth="1"/>
    <col min="6541" max="6541" width="12" style="5" customWidth="1"/>
    <col min="6542" max="6786" width="8.85546875" style="5"/>
    <col min="6787" max="6787" width="13.28515625" style="5" customWidth="1"/>
    <col min="6788" max="6792" width="8.28515625" style="5" customWidth="1"/>
    <col min="6793" max="6793" width="9.28515625" style="5" customWidth="1"/>
    <col min="6794" max="6796" width="8.28515625" style="5" customWidth="1"/>
    <col min="6797" max="6797" width="12" style="5" customWidth="1"/>
    <col min="6798" max="7042" width="8.85546875" style="5"/>
    <col min="7043" max="7043" width="13.28515625" style="5" customWidth="1"/>
    <col min="7044" max="7048" width="8.28515625" style="5" customWidth="1"/>
    <col min="7049" max="7049" width="9.28515625" style="5" customWidth="1"/>
    <col min="7050" max="7052" width="8.28515625" style="5" customWidth="1"/>
    <col min="7053" max="7053" width="12" style="5" customWidth="1"/>
    <col min="7054" max="7298" width="8.85546875" style="5"/>
    <col min="7299" max="7299" width="13.28515625" style="5" customWidth="1"/>
    <col min="7300" max="7304" width="8.28515625" style="5" customWidth="1"/>
    <col min="7305" max="7305" width="9.28515625" style="5" customWidth="1"/>
    <col min="7306" max="7308" width="8.28515625" style="5" customWidth="1"/>
    <col min="7309" max="7309" width="12" style="5" customWidth="1"/>
    <col min="7310" max="7554" width="8.85546875" style="5"/>
    <col min="7555" max="7555" width="13.28515625" style="5" customWidth="1"/>
    <col min="7556" max="7560" width="8.28515625" style="5" customWidth="1"/>
    <col min="7561" max="7561" width="9.28515625" style="5" customWidth="1"/>
    <col min="7562" max="7564" width="8.28515625" style="5" customWidth="1"/>
    <col min="7565" max="7565" width="12" style="5" customWidth="1"/>
    <col min="7566" max="7810" width="8.85546875" style="5"/>
    <col min="7811" max="7811" width="13.28515625" style="5" customWidth="1"/>
    <col min="7812" max="7816" width="8.28515625" style="5" customWidth="1"/>
    <col min="7817" max="7817" width="9.28515625" style="5" customWidth="1"/>
    <col min="7818" max="7820" width="8.28515625" style="5" customWidth="1"/>
    <col min="7821" max="7821" width="12" style="5" customWidth="1"/>
    <col min="7822" max="8066" width="8.85546875" style="5"/>
    <col min="8067" max="8067" width="13.28515625" style="5" customWidth="1"/>
    <col min="8068" max="8072" width="8.28515625" style="5" customWidth="1"/>
    <col min="8073" max="8073" width="9.28515625" style="5" customWidth="1"/>
    <col min="8074" max="8076" width="8.28515625" style="5" customWidth="1"/>
    <col min="8077" max="8077" width="12" style="5" customWidth="1"/>
    <col min="8078" max="8322" width="8.85546875" style="5"/>
    <col min="8323" max="8323" width="13.28515625" style="5" customWidth="1"/>
    <col min="8324" max="8328" width="8.28515625" style="5" customWidth="1"/>
    <col min="8329" max="8329" width="9.28515625" style="5" customWidth="1"/>
    <col min="8330" max="8332" width="8.28515625" style="5" customWidth="1"/>
    <col min="8333" max="8333" width="12" style="5" customWidth="1"/>
    <col min="8334" max="8578" width="8.85546875" style="5"/>
    <col min="8579" max="8579" width="13.28515625" style="5" customWidth="1"/>
    <col min="8580" max="8584" width="8.28515625" style="5" customWidth="1"/>
    <col min="8585" max="8585" width="9.28515625" style="5" customWidth="1"/>
    <col min="8586" max="8588" width="8.28515625" style="5" customWidth="1"/>
    <col min="8589" max="8589" width="12" style="5" customWidth="1"/>
    <col min="8590" max="8834" width="8.85546875" style="5"/>
    <col min="8835" max="8835" width="13.28515625" style="5" customWidth="1"/>
    <col min="8836" max="8840" width="8.28515625" style="5" customWidth="1"/>
    <col min="8841" max="8841" width="9.28515625" style="5" customWidth="1"/>
    <col min="8842" max="8844" width="8.28515625" style="5" customWidth="1"/>
    <col min="8845" max="8845" width="12" style="5" customWidth="1"/>
    <col min="8846" max="9090" width="8.85546875" style="5"/>
    <col min="9091" max="9091" width="13.28515625" style="5" customWidth="1"/>
    <col min="9092" max="9096" width="8.28515625" style="5" customWidth="1"/>
    <col min="9097" max="9097" width="9.28515625" style="5" customWidth="1"/>
    <col min="9098" max="9100" width="8.28515625" style="5" customWidth="1"/>
    <col min="9101" max="9101" width="12" style="5" customWidth="1"/>
    <col min="9102" max="9346" width="8.85546875" style="5"/>
    <col min="9347" max="9347" width="13.28515625" style="5" customWidth="1"/>
    <col min="9348" max="9352" width="8.28515625" style="5" customWidth="1"/>
    <col min="9353" max="9353" width="9.28515625" style="5" customWidth="1"/>
    <col min="9354" max="9356" width="8.28515625" style="5" customWidth="1"/>
    <col min="9357" max="9357" width="12" style="5" customWidth="1"/>
    <col min="9358" max="9602" width="8.85546875" style="5"/>
    <col min="9603" max="9603" width="13.28515625" style="5" customWidth="1"/>
    <col min="9604" max="9608" width="8.28515625" style="5" customWidth="1"/>
    <col min="9609" max="9609" width="9.28515625" style="5" customWidth="1"/>
    <col min="9610" max="9612" width="8.28515625" style="5" customWidth="1"/>
    <col min="9613" max="9613" width="12" style="5" customWidth="1"/>
    <col min="9614" max="9858" width="8.85546875" style="5"/>
    <col min="9859" max="9859" width="13.28515625" style="5" customWidth="1"/>
    <col min="9860" max="9864" width="8.28515625" style="5" customWidth="1"/>
    <col min="9865" max="9865" width="9.28515625" style="5" customWidth="1"/>
    <col min="9866" max="9868" width="8.28515625" style="5" customWidth="1"/>
    <col min="9869" max="9869" width="12" style="5" customWidth="1"/>
    <col min="9870" max="10114" width="8.85546875" style="5"/>
    <col min="10115" max="10115" width="13.28515625" style="5" customWidth="1"/>
    <col min="10116" max="10120" width="8.28515625" style="5" customWidth="1"/>
    <col min="10121" max="10121" width="9.28515625" style="5" customWidth="1"/>
    <col min="10122" max="10124" width="8.28515625" style="5" customWidth="1"/>
    <col min="10125" max="10125" width="12" style="5" customWidth="1"/>
    <col min="10126" max="10370" width="8.85546875" style="5"/>
    <col min="10371" max="10371" width="13.28515625" style="5" customWidth="1"/>
    <col min="10372" max="10376" width="8.28515625" style="5" customWidth="1"/>
    <col min="10377" max="10377" width="9.28515625" style="5" customWidth="1"/>
    <col min="10378" max="10380" width="8.28515625" style="5" customWidth="1"/>
    <col min="10381" max="10381" width="12" style="5" customWidth="1"/>
    <col min="10382" max="10626" width="8.85546875" style="5"/>
    <col min="10627" max="10627" width="13.28515625" style="5" customWidth="1"/>
    <col min="10628" max="10632" width="8.28515625" style="5" customWidth="1"/>
    <col min="10633" max="10633" width="9.28515625" style="5" customWidth="1"/>
    <col min="10634" max="10636" width="8.28515625" style="5" customWidth="1"/>
    <col min="10637" max="10637" width="12" style="5" customWidth="1"/>
    <col min="10638" max="10882" width="8.85546875" style="5"/>
    <col min="10883" max="10883" width="13.28515625" style="5" customWidth="1"/>
    <col min="10884" max="10888" width="8.28515625" style="5" customWidth="1"/>
    <col min="10889" max="10889" width="9.28515625" style="5" customWidth="1"/>
    <col min="10890" max="10892" width="8.28515625" style="5" customWidth="1"/>
    <col min="10893" max="10893" width="12" style="5" customWidth="1"/>
    <col min="10894" max="11138" width="8.85546875" style="5"/>
    <col min="11139" max="11139" width="13.28515625" style="5" customWidth="1"/>
    <col min="11140" max="11144" width="8.28515625" style="5" customWidth="1"/>
    <col min="11145" max="11145" width="9.28515625" style="5" customWidth="1"/>
    <col min="11146" max="11148" width="8.28515625" style="5" customWidth="1"/>
    <col min="11149" max="11149" width="12" style="5" customWidth="1"/>
    <col min="11150" max="11394" width="8.85546875" style="5"/>
    <col min="11395" max="11395" width="13.28515625" style="5" customWidth="1"/>
    <col min="11396" max="11400" width="8.28515625" style="5" customWidth="1"/>
    <col min="11401" max="11401" width="9.28515625" style="5" customWidth="1"/>
    <col min="11402" max="11404" width="8.28515625" style="5" customWidth="1"/>
    <col min="11405" max="11405" width="12" style="5" customWidth="1"/>
    <col min="11406" max="11650" width="8.85546875" style="5"/>
    <col min="11651" max="11651" width="13.28515625" style="5" customWidth="1"/>
    <col min="11652" max="11656" width="8.28515625" style="5" customWidth="1"/>
    <col min="11657" max="11657" width="9.28515625" style="5" customWidth="1"/>
    <col min="11658" max="11660" width="8.28515625" style="5" customWidth="1"/>
    <col min="11661" max="11661" width="12" style="5" customWidth="1"/>
    <col min="11662" max="11906" width="8.85546875" style="5"/>
    <col min="11907" max="11907" width="13.28515625" style="5" customWidth="1"/>
    <col min="11908" max="11912" width="8.28515625" style="5" customWidth="1"/>
    <col min="11913" max="11913" width="9.28515625" style="5" customWidth="1"/>
    <col min="11914" max="11916" width="8.28515625" style="5" customWidth="1"/>
    <col min="11917" max="11917" width="12" style="5" customWidth="1"/>
    <col min="11918" max="12162" width="8.85546875" style="5"/>
    <col min="12163" max="12163" width="13.28515625" style="5" customWidth="1"/>
    <col min="12164" max="12168" width="8.28515625" style="5" customWidth="1"/>
    <col min="12169" max="12169" width="9.28515625" style="5" customWidth="1"/>
    <col min="12170" max="12172" width="8.28515625" style="5" customWidth="1"/>
    <col min="12173" max="12173" width="12" style="5" customWidth="1"/>
    <col min="12174" max="12418" width="8.85546875" style="5"/>
    <col min="12419" max="12419" width="13.28515625" style="5" customWidth="1"/>
    <col min="12420" max="12424" width="8.28515625" style="5" customWidth="1"/>
    <col min="12425" max="12425" width="9.28515625" style="5" customWidth="1"/>
    <col min="12426" max="12428" width="8.28515625" style="5" customWidth="1"/>
    <col min="12429" max="12429" width="12" style="5" customWidth="1"/>
    <col min="12430" max="12674" width="8.85546875" style="5"/>
    <col min="12675" max="12675" width="13.28515625" style="5" customWidth="1"/>
    <col min="12676" max="12680" width="8.28515625" style="5" customWidth="1"/>
    <col min="12681" max="12681" width="9.28515625" style="5" customWidth="1"/>
    <col min="12682" max="12684" width="8.28515625" style="5" customWidth="1"/>
    <col min="12685" max="12685" width="12" style="5" customWidth="1"/>
    <col min="12686" max="12930" width="8.85546875" style="5"/>
    <col min="12931" max="12931" width="13.28515625" style="5" customWidth="1"/>
    <col min="12932" max="12936" width="8.28515625" style="5" customWidth="1"/>
    <col min="12937" max="12937" width="9.28515625" style="5" customWidth="1"/>
    <col min="12938" max="12940" width="8.28515625" style="5" customWidth="1"/>
    <col min="12941" max="12941" width="12" style="5" customWidth="1"/>
    <col min="12942" max="13186" width="8.85546875" style="5"/>
    <col min="13187" max="13187" width="13.28515625" style="5" customWidth="1"/>
    <col min="13188" max="13192" width="8.28515625" style="5" customWidth="1"/>
    <col min="13193" max="13193" width="9.28515625" style="5" customWidth="1"/>
    <col min="13194" max="13196" width="8.28515625" style="5" customWidth="1"/>
    <col min="13197" max="13197" width="12" style="5" customWidth="1"/>
    <col min="13198" max="13442" width="8.85546875" style="5"/>
    <col min="13443" max="13443" width="13.28515625" style="5" customWidth="1"/>
    <col min="13444" max="13448" width="8.28515625" style="5" customWidth="1"/>
    <col min="13449" max="13449" width="9.28515625" style="5" customWidth="1"/>
    <col min="13450" max="13452" width="8.28515625" style="5" customWidth="1"/>
    <col min="13453" max="13453" width="12" style="5" customWidth="1"/>
    <col min="13454" max="13698" width="8.85546875" style="5"/>
    <col min="13699" max="13699" width="13.28515625" style="5" customWidth="1"/>
    <col min="13700" max="13704" width="8.28515625" style="5" customWidth="1"/>
    <col min="13705" max="13705" width="9.28515625" style="5" customWidth="1"/>
    <col min="13706" max="13708" width="8.28515625" style="5" customWidth="1"/>
    <col min="13709" max="13709" width="12" style="5" customWidth="1"/>
    <col min="13710" max="13954" width="8.85546875" style="5"/>
    <col min="13955" max="13955" width="13.28515625" style="5" customWidth="1"/>
    <col min="13956" max="13960" width="8.28515625" style="5" customWidth="1"/>
    <col min="13961" max="13961" width="9.28515625" style="5" customWidth="1"/>
    <col min="13962" max="13964" width="8.28515625" style="5" customWidth="1"/>
    <col min="13965" max="13965" width="12" style="5" customWidth="1"/>
    <col min="13966" max="14210" width="8.85546875" style="5"/>
    <col min="14211" max="14211" width="13.28515625" style="5" customWidth="1"/>
    <col min="14212" max="14216" width="8.28515625" style="5" customWidth="1"/>
    <col min="14217" max="14217" width="9.28515625" style="5" customWidth="1"/>
    <col min="14218" max="14220" width="8.28515625" style="5" customWidth="1"/>
    <col min="14221" max="14221" width="12" style="5" customWidth="1"/>
    <col min="14222" max="14466" width="8.85546875" style="5"/>
    <col min="14467" max="14467" width="13.28515625" style="5" customWidth="1"/>
    <col min="14468" max="14472" width="8.28515625" style="5" customWidth="1"/>
    <col min="14473" max="14473" width="9.28515625" style="5" customWidth="1"/>
    <col min="14474" max="14476" width="8.28515625" style="5" customWidth="1"/>
    <col min="14477" max="14477" width="12" style="5" customWidth="1"/>
    <col min="14478" max="14722" width="8.85546875" style="5"/>
    <col min="14723" max="14723" width="13.28515625" style="5" customWidth="1"/>
    <col min="14724" max="14728" width="8.28515625" style="5" customWidth="1"/>
    <col min="14729" max="14729" width="9.28515625" style="5" customWidth="1"/>
    <col min="14730" max="14732" width="8.28515625" style="5" customWidth="1"/>
    <col min="14733" max="14733" width="12" style="5" customWidth="1"/>
    <col min="14734" max="14978" width="8.85546875" style="5"/>
    <col min="14979" max="14979" width="13.28515625" style="5" customWidth="1"/>
    <col min="14980" max="14984" width="8.28515625" style="5" customWidth="1"/>
    <col min="14985" max="14985" width="9.28515625" style="5" customWidth="1"/>
    <col min="14986" max="14988" width="8.28515625" style="5" customWidth="1"/>
    <col min="14989" max="14989" width="12" style="5" customWidth="1"/>
    <col min="14990" max="15234" width="8.85546875" style="5"/>
    <col min="15235" max="15235" width="13.28515625" style="5" customWidth="1"/>
    <col min="15236" max="15240" width="8.28515625" style="5" customWidth="1"/>
    <col min="15241" max="15241" width="9.28515625" style="5" customWidth="1"/>
    <col min="15242" max="15244" width="8.28515625" style="5" customWidth="1"/>
    <col min="15245" max="15245" width="12" style="5" customWidth="1"/>
    <col min="15246" max="15490" width="8.85546875" style="5"/>
    <col min="15491" max="15491" width="13.28515625" style="5" customWidth="1"/>
    <col min="15492" max="15496" width="8.28515625" style="5" customWidth="1"/>
    <col min="15497" max="15497" width="9.28515625" style="5" customWidth="1"/>
    <col min="15498" max="15500" width="8.28515625" style="5" customWidth="1"/>
    <col min="15501" max="15501" width="12" style="5" customWidth="1"/>
    <col min="15502" max="15746" width="8.85546875" style="5"/>
    <col min="15747" max="15747" width="13.28515625" style="5" customWidth="1"/>
    <col min="15748" max="15752" width="8.28515625" style="5" customWidth="1"/>
    <col min="15753" max="15753" width="9.28515625" style="5" customWidth="1"/>
    <col min="15754" max="15756" width="8.28515625" style="5" customWidth="1"/>
    <col min="15757" max="15757" width="12" style="5" customWidth="1"/>
    <col min="15758" max="16002" width="8.85546875" style="5"/>
    <col min="16003" max="16003" width="13.28515625" style="5" customWidth="1"/>
    <col min="16004" max="16008" width="8.28515625" style="5" customWidth="1"/>
    <col min="16009" max="16009" width="9.28515625" style="5" customWidth="1"/>
    <col min="16010" max="16012" width="8.28515625" style="5" customWidth="1"/>
    <col min="16013" max="16013" width="12" style="5" customWidth="1"/>
    <col min="16014" max="16365" width="8.85546875" style="5"/>
    <col min="16366" max="16384" width="8.85546875" style="5" customWidth="1"/>
  </cols>
  <sheetData>
    <row r="1" spans="1:11" ht="14.25" customHeight="1" x14ac:dyDescent="0.3">
      <c r="A1" s="3" t="s">
        <v>143</v>
      </c>
      <c r="B1" s="4"/>
      <c r="C1" s="4"/>
      <c r="D1" s="4"/>
      <c r="E1" s="4"/>
      <c r="F1" s="4"/>
      <c r="G1" s="4"/>
      <c r="H1" s="3"/>
    </row>
    <row r="2" spans="1:11" ht="3" customHeight="1" x14ac:dyDescent="0.3">
      <c r="A2" s="3"/>
      <c r="B2" s="4"/>
      <c r="C2" s="4"/>
      <c r="D2" s="4"/>
      <c r="E2" s="4"/>
      <c r="F2" s="4"/>
      <c r="G2" s="4"/>
      <c r="H2" s="3"/>
    </row>
    <row r="3" spans="1:11" ht="17.25" customHeight="1" x14ac:dyDescent="0.2">
      <c r="A3" s="257" t="s">
        <v>25</v>
      </c>
      <c r="B3" s="259" t="s">
        <v>26</v>
      </c>
      <c r="C3" s="257"/>
      <c r="D3" s="260"/>
      <c r="E3" s="259" t="s">
        <v>27</v>
      </c>
      <c r="F3" s="257"/>
      <c r="G3" s="260"/>
      <c r="H3" s="259" t="s">
        <v>28</v>
      </c>
      <c r="I3" s="257"/>
      <c r="J3" s="260"/>
      <c r="K3" s="125" t="s">
        <v>29</v>
      </c>
    </row>
    <row r="4" spans="1:11" ht="12" customHeight="1" x14ac:dyDescent="0.2">
      <c r="A4" s="258"/>
      <c r="B4" s="151" t="s">
        <v>30</v>
      </c>
      <c r="C4" s="6" t="s">
        <v>31</v>
      </c>
      <c r="D4" s="153" t="s">
        <v>4</v>
      </c>
      <c r="E4" s="151" t="s">
        <v>32</v>
      </c>
      <c r="F4" s="6" t="s">
        <v>33</v>
      </c>
      <c r="G4" s="153" t="s">
        <v>4</v>
      </c>
      <c r="H4" s="151" t="s">
        <v>32</v>
      </c>
      <c r="I4" s="6" t="s">
        <v>33</v>
      </c>
      <c r="J4" s="153" t="s">
        <v>4</v>
      </c>
      <c r="K4" s="6" t="s">
        <v>34</v>
      </c>
    </row>
    <row r="5" spans="1:11" ht="17.25" hidden="1" customHeight="1" x14ac:dyDescent="0.25">
      <c r="A5" s="7">
        <v>2004</v>
      </c>
      <c r="B5" s="150">
        <v>93946</v>
      </c>
      <c r="C5" s="8">
        <v>4209</v>
      </c>
      <c r="D5" s="149">
        <f>B5+C5</f>
        <v>98155</v>
      </c>
      <c r="E5" s="150">
        <v>129517</v>
      </c>
      <c r="F5" s="8">
        <v>11864</v>
      </c>
      <c r="G5" s="149">
        <f>E5+F5</f>
        <v>141381</v>
      </c>
      <c r="H5" s="150">
        <v>131277</v>
      </c>
      <c r="I5" s="8">
        <v>12303</v>
      </c>
      <c r="J5" s="149">
        <v>143580</v>
      </c>
      <c r="K5" s="8">
        <f t="shared" ref="K5:K14" si="0">G5-J5</f>
        <v>-2199</v>
      </c>
    </row>
    <row r="6" spans="1:11" ht="17.25" hidden="1" customHeight="1" x14ac:dyDescent="0.25">
      <c r="A6" s="7">
        <v>2005</v>
      </c>
      <c r="B6" s="150">
        <v>98544</v>
      </c>
      <c r="C6" s="8">
        <v>3263</v>
      </c>
      <c r="D6" s="149">
        <v>101807</v>
      </c>
      <c r="E6" s="150">
        <v>132200</v>
      </c>
      <c r="F6" s="8">
        <v>10557</v>
      </c>
      <c r="G6" s="149">
        <v>142757</v>
      </c>
      <c r="H6" s="155">
        <v>135008</v>
      </c>
      <c r="I6" s="9">
        <v>10936</v>
      </c>
      <c r="J6" s="149">
        <f>SUM(H6:I6)</f>
        <v>145944</v>
      </c>
      <c r="K6" s="8">
        <f t="shared" si="0"/>
        <v>-3187</v>
      </c>
    </row>
    <row r="7" spans="1:11" ht="17.25" hidden="1" customHeight="1" x14ac:dyDescent="0.25">
      <c r="A7" s="7">
        <v>2006</v>
      </c>
      <c r="B7" s="150">
        <v>112411</v>
      </c>
      <c r="C7" s="8">
        <v>3471</v>
      </c>
      <c r="D7" s="149">
        <v>115882</v>
      </c>
      <c r="E7" s="150">
        <v>147807</v>
      </c>
      <c r="F7" s="8">
        <v>9349</v>
      </c>
      <c r="G7" s="149">
        <v>157156</v>
      </c>
      <c r="H7" s="155">
        <v>147991</v>
      </c>
      <c r="I7" s="9">
        <v>9489</v>
      </c>
      <c r="J7" s="156">
        <v>157480</v>
      </c>
      <c r="K7" s="8">
        <f t="shared" si="0"/>
        <v>-324</v>
      </c>
    </row>
    <row r="8" spans="1:11" ht="17.25" hidden="1" customHeight="1" x14ac:dyDescent="0.25">
      <c r="A8" s="7">
        <v>2007</v>
      </c>
      <c r="B8" s="150">
        <v>118653</v>
      </c>
      <c r="C8" s="8">
        <v>3703</v>
      </c>
      <c r="D8" s="149">
        <v>122356</v>
      </c>
      <c r="E8" s="150">
        <v>150584</v>
      </c>
      <c r="F8" s="8">
        <v>7635</v>
      </c>
      <c r="G8" s="149">
        <f>SUM(E8:F8)</f>
        <v>158219</v>
      </c>
      <c r="H8" s="150">
        <v>158099</v>
      </c>
      <c r="I8" s="8">
        <v>8578</v>
      </c>
      <c r="J8" s="149">
        <v>166677</v>
      </c>
      <c r="K8" s="8">
        <f t="shared" si="0"/>
        <v>-8458</v>
      </c>
    </row>
    <row r="9" spans="1:11" ht="17.25" hidden="1" customHeight="1" x14ac:dyDescent="0.25">
      <c r="A9" s="7">
        <v>2008</v>
      </c>
      <c r="B9" s="150">
        <v>118459</v>
      </c>
      <c r="C9" s="8">
        <v>3743</v>
      </c>
      <c r="D9" s="149">
        <v>122202</v>
      </c>
      <c r="E9" s="150">
        <v>151883</v>
      </c>
      <c r="F9" s="8">
        <v>8628</v>
      </c>
      <c r="G9" s="149">
        <f>SUM(E9:F9)</f>
        <v>160511</v>
      </c>
      <c r="H9" s="150">
        <v>161482</v>
      </c>
      <c r="I9" s="8">
        <v>9908</v>
      </c>
      <c r="J9" s="149">
        <v>171390</v>
      </c>
      <c r="K9" s="8">
        <f t="shared" si="0"/>
        <v>-10879</v>
      </c>
    </row>
    <row r="10" spans="1:11" ht="17.25" hidden="1" customHeight="1" x14ac:dyDescent="0.25">
      <c r="A10" s="7">
        <v>2009</v>
      </c>
      <c r="B10" s="150">
        <v>127327</v>
      </c>
      <c r="C10" s="8">
        <v>1978</v>
      </c>
      <c r="D10" s="149">
        <f>SUM(B10:C10)</f>
        <v>129305</v>
      </c>
      <c r="E10" s="150">
        <v>161858</v>
      </c>
      <c r="F10" s="8">
        <v>5261</v>
      </c>
      <c r="G10" s="149">
        <f>SUM(E10:F10)</f>
        <v>167119</v>
      </c>
      <c r="H10" s="150">
        <v>156768</v>
      </c>
      <c r="I10" s="8">
        <v>6267</v>
      </c>
      <c r="J10" s="149">
        <v>163035</v>
      </c>
      <c r="K10" s="8">
        <f t="shared" si="0"/>
        <v>4084</v>
      </c>
    </row>
    <row r="11" spans="1:11" ht="17.25" hidden="1" customHeight="1" x14ac:dyDescent="0.25">
      <c r="A11" s="7">
        <v>2010</v>
      </c>
      <c r="B11" s="150">
        <f t="shared" ref="B11:H11" si="1">SUM(B20:B23)</f>
        <v>126970</v>
      </c>
      <c r="C11" s="8">
        <f t="shared" si="1"/>
        <v>2530</v>
      </c>
      <c r="D11" s="149">
        <f t="shared" si="1"/>
        <v>129500</v>
      </c>
      <c r="E11" s="150">
        <f t="shared" si="1"/>
        <v>162052</v>
      </c>
      <c r="F11" s="8">
        <f t="shared" si="1"/>
        <v>5539</v>
      </c>
      <c r="G11" s="149">
        <f t="shared" si="1"/>
        <v>167591</v>
      </c>
      <c r="H11" s="150">
        <f t="shared" si="1"/>
        <v>164426</v>
      </c>
      <c r="I11" s="8">
        <f>SUM(I20:I23)</f>
        <v>6326</v>
      </c>
      <c r="J11" s="149">
        <f>I11+H11</f>
        <v>170752</v>
      </c>
      <c r="K11" s="8">
        <f t="shared" si="0"/>
        <v>-3161</v>
      </c>
    </row>
    <row r="12" spans="1:11" ht="17.25" hidden="1" customHeight="1" x14ac:dyDescent="0.25">
      <c r="A12" s="7">
        <v>2011</v>
      </c>
      <c r="B12" s="150">
        <v>124706</v>
      </c>
      <c r="C12" s="8">
        <v>2898</v>
      </c>
      <c r="D12" s="149">
        <f>B12+C12</f>
        <v>127604</v>
      </c>
      <c r="E12" s="150">
        <v>159660</v>
      </c>
      <c r="F12" s="8">
        <v>5738</v>
      </c>
      <c r="G12" s="149">
        <f>E12+F12</f>
        <v>165398</v>
      </c>
      <c r="H12" s="150">
        <v>163605</v>
      </c>
      <c r="I12" s="8">
        <v>6216</v>
      </c>
      <c r="J12" s="149">
        <f>H12+I12</f>
        <v>169821</v>
      </c>
      <c r="K12" s="8">
        <f t="shared" si="0"/>
        <v>-4423</v>
      </c>
    </row>
    <row r="13" spans="1:11" ht="17.25" hidden="1" customHeight="1" x14ac:dyDescent="0.25">
      <c r="A13" s="7">
        <v>2012</v>
      </c>
      <c r="B13" s="150" t="e">
        <f>SUM(#REF!)</f>
        <v>#REF!</v>
      </c>
      <c r="C13" s="8">
        <v>2752</v>
      </c>
      <c r="D13" s="149" t="e">
        <f>SUM(B13:C13)</f>
        <v>#REF!</v>
      </c>
      <c r="E13" s="150" t="e">
        <f>SUM(#REF!)</f>
        <v>#REF!</v>
      </c>
      <c r="F13" s="10" t="e">
        <f>SUM(#REF!)</f>
        <v>#REF!</v>
      </c>
      <c r="G13" s="154" t="e">
        <f>SUM(#REF!)</f>
        <v>#REF!</v>
      </c>
      <c r="H13" s="150" t="e">
        <f>SUM(#REF!)</f>
        <v>#REF!</v>
      </c>
      <c r="I13" s="8" t="e">
        <f>SUM(#REF!)</f>
        <v>#REF!</v>
      </c>
      <c r="J13" s="149" t="e">
        <f>SUM(#REF!)</f>
        <v>#REF!</v>
      </c>
      <c r="K13" s="8" t="e">
        <f t="shared" si="0"/>
        <v>#REF!</v>
      </c>
    </row>
    <row r="14" spans="1:11" ht="17.25" hidden="1" customHeight="1" x14ac:dyDescent="0.25">
      <c r="A14" s="7">
        <v>2013</v>
      </c>
      <c r="B14" s="150">
        <f>SUM(B32:B35)</f>
        <v>122171</v>
      </c>
      <c r="C14" s="8">
        <f t="shared" ref="C14:J14" si="2">SUM(C32:C35)</f>
        <v>2502</v>
      </c>
      <c r="D14" s="149">
        <f t="shared" si="2"/>
        <v>124673</v>
      </c>
      <c r="E14" s="150">
        <f t="shared" si="2"/>
        <v>157542</v>
      </c>
      <c r="F14" s="8">
        <f t="shared" si="2"/>
        <v>5335</v>
      </c>
      <c r="G14" s="149">
        <f t="shared" si="2"/>
        <v>162877</v>
      </c>
      <c r="H14" s="150">
        <f t="shared" si="2"/>
        <v>162333</v>
      </c>
      <c r="I14" s="8">
        <f t="shared" si="2"/>
        <v>5885</v>
      </c>
      <c r="J14" s="149">
        <f t="shared" si="2"/>
        <v>168218</v>
      </c>
      <c r="K14" s="8">
        <f t="shared" si="0"/>
        <v>-5341</v>
      </c>
    </row>
    <row r="15" spans="1:11" ht="17.25" hidden="1" customHeight="1" x14ac:dyDescent="0.25">
      <c r="A15" s="7">
        <v>2014</v>
      </c>
      <c r="B15" s="152">
        <f t="shared" ref="B15:H15" si="3">SUM(B37:B40)</f>
        <v>128623</v>
      </c>
      <c r="C15" s="10">
        <f t="shared" si="3"/>
        <v>3172</v>
      </c>
      <c r="D15" s="154">
        <f t="shared" si="3"/>
        <v>131795</v>
      </c>
      <c r="E15" s="152">
        <f t="shared" si="3"/>
        <v>166075</v>
      </c>
      <c r="F15" s="10">
        <f t="shared" si="3"/>
        <v>7638</v>
      </c>
      <c r="G15" s="154">
        <f t="shared" si="3"/>
        <v>173713</v>
      </c>
      <c r="H15" s="152">
        <f t="shared" si="3"/>
        <v>170742</v>
      </c>
      <c r="I15" s="10">
        <v>8275</v>
      </c>
      <c r="J15" s="154">
        <f>SUM(J37:J40)</f>
        <v>179017</v>
      </c>
      <c r="K15" s="8">
        <f>G15-J15</f>
        <v>-5304</v>
      </c>
    </row>
    <row r="16" spans="1:11" ht="17.25" customHeight="1" x14ac:dyDescent="0.2">
      <c r="A16" s="197">
        <v>2015</v>
      </c>
      <c r="B16" s="200">
        <f t="shared" ref="B16:J16" si="4">SUM(B42:B45)</f>
        <v>135012</v>
      </c>
      <c r="C16" s="201">
        <f t="shared" si="4"/>
        <v>4031</v>
      </c>
      <c r="D16" s="202">
        <f t="shared" si="4"/>
        <v>139043</v>
      </c>
      <c r="E16" s="200">
        <f t="shared" si="4"/>
        <v>176782</v>
      </c>
      <c r="F16" s="201">
        <f t="shared" si="4"/>
        <v>8248</v>
      </c>
      <c r="G16" s="202">
        <f t="shared" si="4"/>
        <v>185030</v>
      </c>
      <c r="H16" s="200">
        <f t="shared" si="4"/>
        <v>181687</v>
      </c>
      <c r="I16" s="201">
        <f t="shared" si="4"/>
        <v>8523</v>
      </c>
      <c r="J16" s="202">
        <f t="shared" si="4"/>
        <v>190210</v>
      </c>
      <c r="K16" s="201">
        <f>G16-J16</f>
        <v>-5180</v>
      </c>
    </row>
    <row r="17" spans="1:14" s="11" customFormat="1" ht="17.25" hidden="1" customHeight="1" x14ac:dyDescent="0.2">
      <c r="A17" s="261">
        <v>2009</v>
      </c>
      <c r="B17" s="261"/>
      <c r="C17" s="261"/>
      <c r="D17" s="261"/>
      <c r="E17" s="261"/>
      <c r="F17" s="261"/>
      <c r="G17" s="261"/>
      <c r="H17" s="261"/>
      <c r="I17" s="261"/>
      <c r="J17" s="261"/>
      <c r="K17" s="262"/>
    </row>
    <row r="18" spans="1:14" s="11" customFormat="1" ht="15" hidden="1" x14ac:dyDescent="0.2">
      <c r="A18" s="203" t="s">
        <v>37</v>
      </c>
      <c r="B18" s="204">
        <v>35720</v>
      </c>
      <c r="C18" s="204">
        <v>453</v>
      </c>
      <c r="D18" s="204">
        <f>SUM(B18:C18)</f>
        <v>36173</v>
      </c>
      <c r="E18" s="204">
        <v>43850</v>
      </c>
      <c r="F18" s="205">
        <v>1130</v>
      </c>
      <c r="G18" s="205">
        <f>SUM(E18:F18)</f>
        <v>44980</v>
      </c>
      <c r="H18" s="204">
        <v>39467</v>
      </c>
      <c r="I18" s="204">
        <v>1332</v>
      </c>
      <c r="J18" s="204">
        <v>40799</v>
      </c>
      <c r="K18" s="204">
        <f>G18-J18</f>
        <v>4181</v>
      </c>
    </row>
    <row r="19" spans="1:14" hidden="1" x14ac:dyDescent="0.2">
      <c r="A19" s="264" t="s">
        <v>38</v>
      </c>
      <c r="B19" s="265"/>
      <c r="C19" s="265"/>
      <c r="D19" s="265"/>
      <c r="E19" s="265"/>
      <c r="F19" s="265"/>
      <c r="G19" s="265"/>
      <c r="H19" s="265"/>
      <c r="I19" s="265"/>
      <c r="J19" s="265"/>
      <c r="K19" s="265"/>
    </row>
    <row r="20" spans="1:14" hidden="1" x14ac:dyDescent="0.2">
      <c r="A20" s="203" t="s">
        <v>39</v>
      </c>
      <c r="B20" s="204">
        <v>25662</v>
      </c>
      <c r="C20" s="193">
        <v>463</v>
      </c>
      <c r="D20" s="204">
        <f>B20+C20</f>
        <v>26125</v>
      </c>
      <c r="E20" s="204">
        <v>35293</v>
      </c>
      <c r="F20" s="193">
        <v>919</v>
      </c>
      <c r="G20" s="204">
        <f>E20+F20</f>
        <v>36212</v>
      </c>
      <c r="H20" s="204">
        <v>42563</v>
      </c>
      <c r="I20" s="204">
        <v>1335</v>
      </c>
      <c r="J20" s="206">
        <f>SUM(H20:I20)</f>
        <v>43898</v>
      </c>
      <c r="K20" s="204">
        <f>G20-J20</f>
        <v>-7686</v>
      </c>
    </row>
    <row r="21" spans="1:14" hidden="1" x14ac:dyDescent="0.2">
      <c r="A21" s="203" t="s">
        <v>35</v>
      </c>
      <c r="B21" s="204">
        <v>30040</v>
      </c>
      <c r="C21" s="204">
        <v>677</v>
      </c>
      <c r="D21" s="204">
        <f>B21+C21</f>
        <v>30717</v>
      </c>
      <c r="E21" s="204">
        <v>39257</v>
      </c>
      <c r="F21" s="204">
        <v>1685</v>
      </c>
      <c r="G21" s="204">
        <f>E21+F21</f>
        <v>40942</v>
      </c>
      <c r="H21" s="204">
        <v>37383</v>
      </c>
      <c r="I21" s="204">
        <v>1933</v>
      </c>
      <c r="J21" s="206">
        <f>SUM(H21:I21)</f>
        <v>39316</v>
      </c>
      <c r="K21" s="204">
        <f>G21-J21</f>
        <v>1626</v>
      </c>
    </row>
    <row r="22" spans="1:14" hidden="1" x14ac:dyDescent="0.2">
      <c r="A22" s="203" t="s">
        <v>36</v>
      </c>
      <c r="B22" s="204">
        <v>34546</v>
      </c>
      <c r="C22" s="204">
        <v>602</v>
      </c>
      <c r="D22" s="204">
        <f>B22+C22</f>
        <v>35148</v>
      </c>
      <c r="E22" s="204">
        <v>42065</v>
      </c>
      <c r="F22" s="204">
        <v>1374</v>
      </c>
      <c r="G22" s="204">
        <f>E22+F22</f>
        <v>43439</v>
      </c>
      <c r="H22" s="204">
        <v>43804</v>
      </c>
      <c r="I22" s="204">
        <v>1381</v>
      </c>
      <c r="J22" s="204">
        <f>H22+I22</f>
        <v>45185</v>
      </c>
      <c r="K22" s="204">
        <f>G22-J22</f>
        <v>-1746</v>
      </c>
    </row>
    <row r="23" spans="1:14" hidden="1" x14ac:dyDescent="0.2">
      <c r="A23" s="203" t="s">
        <v>37</v>
      </c>
      <c r="B23" s="204">
        <v>36722</v>
      </c>
      <c r="C23" s="204">
        <v>788</v>
      </c>
      <c r="D23" s="204">
        <f>SUM(B23:C23)</f>
        <v>37510</v>
      </c>
      <c r="E23" s="204">
        <v>45437</v>
      </c>
      <c r="F23" s="204">
        <v>1561</v>
      </c>
      <c r="G23" s="204">
        <f>SUM(E23:F23)</f>
        <v>46998</v>
      </c>
      <c r="H23" s="204">
        <v>40676</v>
      </c>
      <c r="I23" s="204">
        <v>1677</v>
      </c>
      <c r="J23" s="204">
        <f>H23+I23</f>
        <v>42353</v>
      </c>
      <c r="K23" s="204">
        <f>G23-J23</f>
        <v>4645</v>
      </c>
    </row>
    <row r="24" spans="1:14" x14ac:dyDescent="0.2">
      <c r="A24" s="193">
        <v>2016</v>
      </c>
      <c r="B24" s="194">
        <f t="shared" ref="B24:K24" si="5">SUM(B47:B50)</f>
        <v>140288</v>
      </c>
      <c r="C24" s="195">
        <f t="shared" si="5"/>
        <v>5801</v>
      </c>
      <c r="D24" s="196">
        <f t="shared" si="5"/>
        <v>146089</v>
      </c>
      <c r="E24" s="195">
        <f t="shared" si="5"/>
        <v>186810</v>
      </c>
      <c r="F24" s="195">
        <f t="shared" si="5"/>
        <v>10586</v>
      </c>
      <c r="G24" s="195">
        <f t="shared" si="5"/>
        <v>197396</v>
      </c>
      <c r="H24" s="194">
        <f t="shared" si="5"/>
        <v>193759</v>
      </c>
      <c r="I24" s="195">
        <f t="shared" si="5"/>
        <v>9955</v>
      </c>
      <c r="J24" s="196">
        <f t="shared" si="5"/>
        <v>203714</v>
      </c>
      <c r="K24" s="195">
        <f t="shared" si="5"/>
        <v>-6318</v>
      </c>
    </row>
    <row r="25" spans="1:14" x14ac:dyDescent="0.2">
      <c r="A25" s="207">
        <v>2017</v>
      </c>
      <c r="B25" s="195">
        <f>SUM(B52:B55)</f>
        <v>153468</v>
      </c>
      <c r="C25" s="195">
        <f t="shared" ref="C25:J25" si="6">SUM(C52:C55)</f>
        <v>4047</v>
      </c>
      <c r="D25" s="196">
        <f t="shared" si="6"/>
        <v>157515</v>
      </c>
      <c r="E25" s="195">
        <f t="shared" si="6"/>
        <v>204105</v>
      </c>
      <c r="F25" s="195">
        <f t="shared" si="6"/>
        <v>8135</v>
      </c>
      <c r="G25" s="196">
        <f t="shared" si="6"/>
        <v>212240</v>
      </c>
      <c r="H25" s="195">
        <f t="shared" si="6"/>
        <v>210827</v>
      </c>
      <c r="I25" s="195">
        <f t="shared" si="6"/>
        <v>9228</v>
      </c>
      <c r="J25" s="196">
        <f t="shared" si="6"/>
        <v>220055</v>
      </c>
      <c r="K25" s="195">
        <f>G25-J25</f>
        <v>-7815</v>
      </c>
    </row>
    <row r="26" spans="1:14" x14ac:dyDescent="0.2">
      <c r="A26" s="207">
        <v>2018</v>
      </c>
      <c r="B26" s="195">
        <f t="shared" ref="B26:K26" si="7">SUM(B57:B60)</f>
        <v>167651</v>
      </c>
      <c r="C26" s="195">
        <f t="shared" si="7"/>
        <v>4845</v>
      </c>
      <c r="D26" s="196">
        <f t="shared" si="7"/>
        <v>172496</v>
      </c>
      <c r="E26" s="195">
        <f t="shared" si="7"/>
        <v>227487</v>
      </c>
      <c r="F26" s="195">
        <f t="shared" si="7"/>
        <v>9019</v>
      </c>
      <c r="G26" s="196">
        <f t="shared" si="7"/>
        <v>236506</v>
      </c>
      <c r="H26" s="195">
        <f t="shared" si="7"/>
        <v>231724</v>
      </c>
      <c r="I26" s="195">
        <f t="shared" si="7"/>
        <v>8825</v>
      </c>
      <c r="J26" s="196">
        <f t="shared" si="7"/>
        <v>240549</v>
      </c>
      <c r="K26" s="195">
        <f t="shared" si="7"/>
        <v>-4043</v>
      </c>
    </row>
    <row r="27" spans="1:14" x14ac:dyDescent="0.2">
      <c r="A27" s="207">
        <v>2019</v>
      </c>
      <c r="B27" s="195">
        <f t="shared" ref="B27:K27" si="8">SUM(B62:B65)</f>
        <v>173920</v>
      </c>
      <c r="C27" s="195">
        <f t="shared" si="8"/>
        <v>6938</v>
      </c>
      <c r="D27" s="196">
        <f t="shared" si="8"/>
        <v>180858</v>
      </c>
      <c r="E27" s="195">
        <f t="shared" si="8"/>
        <v>239437</v>
      </c>
      <c r="F27" s="195">
        <f t="shared" si="8"/>
        <v>10534</v>
      </c>
      <c r="G27" s="196">
        <f t="shared" si="8"/>
        <v>249971</v>
      </c>
      <c r="H27" s="195">
        <f t="shared" si="8"/>
        <v>248499</v>
      </c>
      <c r="I27" s="195">
        <f t="shared" si="8"/>
        <v>9835</v>
      </c>
      <c r="J27" s="196">
        <f t="shared" si="8"/>
        <v>258334</v>
      </c>
      <c r="K27" s="195">
        <f t="shared" si="8"/>
        <v>-8363</v>
      </c>
    </row>
    <row r="28" spans="1:14" x14ac:dyDescent="0.2">
      <c r="A28" s="193">
        <v>2020</v>
      </c>
      <c r="B28" s="194">
        <f>SUM(B67:B70)</f>
        <v>20520</v>
      </c>
      <c r="C28" s="195">
        <f t="shared" ref="C28:D28" si="9">SUM(C67:C70)</f>
        <v>3463</v>
      </c>
      <c r="D28" s="195">
        <f t="shared" si="9"/>
        <v>23983</v>
      </c>
      <c r="E28" s="194">
        <f>SUM(E67:E70)</f>
        <v>38086</v>
      </c>
      <c r="F28" s="195">
        <f t="shared" ref="F28:G28" si="10">SUM(F67:F70)</f>
        <v>4287</v>
      </c>
      <c r="G28" s="195">
        <f t="shared" si="10"/>
        <v>42373</v>
      </c>
      <c r="H28" s="194">
        <f>SUM(H67:H70)</f>
        <v>46645</v>
      </c>
      <c r="I28" s="195">
        <f t="shared" ref="I28:J28" si="11">SUM(I67:I70)</f>
        <v>3937</v>
      </c>
      <c r="J28" s="196">
        <f t="shared" si="11"/>
        <v>50582</v>
      </c>
      <c r="K28" s="195">
        <f>SUM(K67:K70)</f>
        <v>-8209</v>
      </c>
      <c r="N28" s="95"/>
    </row>
    <row r="29" spans="1:14" x14ac:dyDescent="0.2">
      <c r="A29" s="193">
        <v>2021</v>
      </c>
      <c r="B29" s="194">
        <f>SUM(B72:B75)</f>
        <v>1096</v>
      </c>
      <c r="C29" s="195">
        <f t="shared" ref="C29:D29" si="12">SUM(C72:C75)</f>
        <v>1495</v>
      </c>
      <c r="D29" s="195">
        <f t="shared" si="12"/>
        <v>2591</v>
      </c>
      <c r="E29" s="194">
        <f>SUM(E72:E75)</f>
        <v>5011</v>
      </c>
      <c r="F29" s="195">
        <f t="shared" ref="F29:G29" si="13">SUM(F72:F75)</f>
        <v>2452</v>
      </c>
      <c r="G29" s="195">
        <f t="shared" si="13"/>
        <v>7463</v>
      </c>
      <c r="H29" s="194">
        <f>SUM(H72:H75)</f>
        <v>10879</v>
      </c>
      <c r="I29" s="195">
        <f t="shared" ref="I29:J29" si="14">SUM(I72:I75)</f>
        <v>2115</v>
      </c>
      <c r="J29" s="196">
        <f t="shared" si="14"/>
        <v>12994</v>
      </c>
      <c r="K29" s="195">
        <f>SUM(K72:K75)</f>
        <v>-5531</v>
      </c>
    </row>
    <row r="30" spans="1:14" x14ac:dyDescent="0.2">
      <c r="A30" s="198">
        <v>2022</v>
      </c>
      <c r="B30" s="211">
        <f>SUM(B77:B80)</f>
        <v>47204</v>
      </c>
      <c r="C30" s="189">
        <f t="shared" ref="C30:D30" si="15">SUM(C77:C80)</f>
        <v>3425</v>
      </c>
      <c r="D30" s="189">
        <f t="shared" si="15"/>
        <v>50629</v>
      </c>
      <c r="E30" s="211">
        <f>SUM(E77:E80)</f>
        <v>69766</v>
      </c>
      <c r="F30" s="189">
        <f t="shared" ref="F30:G30" si="16">SUM(F77:F80)</f>
        <v>6287</v>
      </c>
      <c r="G30" s="189">
        <f t="shared" si="16"/>
        <v>76053</v>
      </c>
      <c r="H30" s="212">
        <f>SUM(H77:H80)</f>
        <v>65066</v>
      </c>
      <c r="I30" s="213">
        <f t="shared" ref="I30:J30" si="17">SUM(I77:I80)</f>
        <v>5419</v>
      </c>
      <c r="J30" s="214">
        <f t="shared" si="17"/>
        <v>70485</v>
      </c>
      <c r="K30" s="195">
        <f>SUM(K77:K80)</f>
        <v>5568</v>
      </c>
    </row>
    <row r="31" spans="1:14" ht="16.149999999999999" hidden="1" customHeight="1" x14ac:dyDescent="0.2">
      <c r="A31" s="263">
        <v>2013</v>
      </c>
      <c r="B31" s="263"/>
      <c r="C31" s="263"/>
      <c r="D31" s="263"/>
      <c r="E31" s="263"/>
      <c r="F31" s="263"/>
      <c r="G31" s="263"/>
      <c r="H31" s="263"/>
      <c r="I31" s="263"/>
      <c r="J31" s="263"/>
      <c r="K31" s="263"/>
    </row>
    <row r="32" spans="1:14" s="19" customFormat="1" ht="17.25" hidden="1" customHeight="1" x14ac:dyDescent="0.25">
      <c r="A32" s="15" t="s">
        <v>41</v>
      </c>
      <c r="B32" s="165">
        <v>23293</v>
      </c>
      <c r="C32" s="16">
        <v>580</v>
      </c>
      <c r="D32" s="163">
        <f>B32+C32</f>
        <v>23873</v>
      </c>
      <c r="E32" s="16">
        <v>32484</v>
      </c>
      <c r="F32" s="16">
        <v>1140</v>
      </c>
      <c r="G32" s="16">
        <f>E32+F32</f>
        <v>33624</v>
      </c>
      <c r="H32" s="165">
        <v>38219</v>
      </c>
      <c r="I32" s="16">
        <v>1602</v>
      </c>
      <c r="J32" s="163">
        <f>SUM(H32:I32)</f>
        <v>39821</v>
      </c>
      <c r="K32" s="16">
        <f>G32-J32</f>
        <v>-6197</v>
      </c>
    </row>
    <row r="33" spans="1:11" s="19" customFormat="1" ht="17.25" hidden="1" customHeight="1" x14ac:dyDescent="0.25">
      <c r="A33" s="7" t="s">
        <v>42</v>
      </c>
      <c r="B33" s="166">
        <v>30594</v>
      </c>
      <c r="C33" s="13">
        <v>651</v>
      </c>
      <c r="D33" s="164">
        <f>B33+C33</f>
        <v>31245</v>
      </c>
      <c r="E33" s="13">
        <v>39785</v>
      </c>
      <c r="F33" s="13">
        <v>1365</v>
      </c>
      <c r="G33" s="13">
        <f>E33+F33</f>
        <v>41150</v>
      </c>
      <c r="H33" s="166">
        <v>37728</v>
      </c>
      <c r="I33" s="13">
        <v>1719</v>
      </c>
      <c r="J33" s="164">
        <f>SUM(H33:I33)</f>
        <v>39447</v>
      </c>
      <c r="K33" s="13">
        <f>G33-J33</f>
        <v>1703</v>
      </c>
    </row>
    <row r="34" spans="1:11" s="19" customFormat="1" ht="17.25" hidden="1" customHeight="1" x14ac:dyDescent="0.25">
      <c r="A34" s="7" t="s">
        <v>43</v>
      </c>
      <c r="B34" s="166">
        <v>35463</v>
      </c>
      <c r="C34" s="13">
        <v>593</v>
      </c>
      <c r="D34" s="164">
        <f>B34+C34</f>
        <v>36056</v>
      </c>
      <c r="E34" s="13">
        <v>43688</v>
      </c>
      <c r="F34" s="13">
        <v>1421</v>
      </c>
      <c r="G34" s="13">
        <f>E34+F34</f>
        <v>45109</v>
      </c>
      <c r="H34" s="166">
        <v>45349</v>
      </c>
      <c r="I34" s="13">
        <v>1349</v>
      </c>
      <c r="J34" s="164">
        <f>SUM(H34:I34)</f>
        <v>46698</v>
      </c>
      <c r="K34" s="13">
        <f>G34-J34</f>
        <v>-1589</v>
      </c>
    </row>
    <row r="35" spans="1:11" s="19" customFormat="1" ht="17.25" hidden="1" customHeight="1" x14ac:dyDescent="0.25">
      <c r="A35" s="17" t="s">
        <v>37</v>
      </c>
      <c r="B35" s="160">
        <v>32821</v>
      </c>
      <c r="C35" s="18">
        <v>678</v>
      </c>
      <c r="D35" s="158">
        <f>SUM(B35:C35)</f>
        <v>33499</v>
      </c>
      <c r="E35" s="18">
        <v>41585</v>
      </c>
      <c r="F35" s="18">
        <v>1409</v>
      </c>
      <c r="G35" s="18">
        <f>SUM(E35:F35)</f>
        <v>42994</v>
      </c>
      <c r="H35" s="160">
        <v>41037</v>
      </c>
      <c r="I35" s="18">
        <v>1215</v>
      </c>
      <c r="J35" s="158">
        <f>SUM(H35:I35)</f>
        <v>42252</v>
      </c>
      <c r="K35" s="18">
        <f>G35-J35</f>
        <v>742</v>
      </c>
    </row>
    <row r="36" spans="1:11" s="19" customFormat="1" ht="16.5" hidden="1" customHeight="1" x14ac:dyDescent="0.2">
      <c r="A36" s="263">
        <v>2014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</row>
    <row r="37" spans="1:11" s="19" customFormat="1" ht="16.5" hidden="1" customHeight="1" x14ac:dyDescent="0.25">
      <c r="A37" s="7" t="s">
        <v>41</v>
      </c>
      <c r="B37" s="167">
        <v>24910</v>
      </c>
      <c r="C37" s="15">
        <v>551</v>
      </c>
      <c r="D37" s="163">
        <f>B37+C37</f>
        <v>25461</v>
      </c>
      <c r="E37" s="13">
        <v>35301</v>
      </c>
      <c r="F37" s="13">
        <v>1415</v>
      </c>
      <c r="G37" s="13">
        <f>E37+F37</f>
        <v>36716</v>
      </c>
      <c r="H37" s="165">
        <v>41142</v>
      </c>
      <c r="I37" s="16">
        <v>1628</v>
      </c>
      <c r="J37" s="163">
        <f>H37+I37</f>
        <v>42770</v>
      </c>
      <c r="K37" s="13">
        <f>(G37-J37)</f>
        <v>-6054</v>
      </c>
    </row>
    <row r="38" spans="1:11" s="19" customFormat="1" ht="17.25" hidden="1" customHeight="1" x14ac:dyDescent="0.25">
      <c r="A38" s="7" t="s">
        <v>35</v>
      </c>
      <c r="B38" s="168">
        <v>31255</v>
      </c>
      <c r="C38" s="14">
        <v>728</v>
      </c>
      <c r="D38" s="164">
        <f>B38+C38</f>
        <v>31983</v>
      </c>
      <c r="E38" s="12">
        <v>41286</v>
      </c>
      <c r="F38" s="12">
        <v>2077</v>
      </c>
      <c r="G38" s="13">
        <f t="shared" ref="G38:G39" si="18">E38+F38</f>
        <v>43363</v>
      </c>
      <c r="H38" s="168">
        <v>39242</v>
      </c>
      <c r="I38" s="20">
        <v>2434</v>
      </c>
      <c r="J38" s="157">
        <f>SUM(H38:I38)</f>
        <v>41676</v>
      </c>
      <c r="K38" s="13">
        <f>G38-J38</f>
        <v>1687</v>
      </c>
    </row>
    <row r="39" spans="1:11" s="19" customFormat="1" ht="17.25" hidden="1" customHeight="1" x14ac:dyDescent="0.25">
      <c r="A39" s="7" t="s">
        <v>36</v>
      </c>
      <c r="B39" s="159">
        <v>36754</v>
      </c>
      <c r="C39" s="12">
        <v>1119</v>
      </c>
      <c r="D39" s="164">
        <f>B39+C39</f>
        <v>37873</v>
      </c>
      <c r="E39" s="12">
        <v>44966</v>
      </c>
      <c r="F39" s="12">
        <v>2014</v>
      </c>
      <c r="G39" s="13">
        <f t="shared" si="18"/>
        <v>46980</v>
      </c>
      <c r="H39" s="168">
        <v>47334</v>
      </c>
      <c r="I39" s="20">
        <v>2051</v>
      </c>
      <c r="J39" s="157">
        <f>SUM(H39:I39)</f>
        <v>49385</v>
      </c>
      <c r="K39" s="13">
        <f>G39-J39</f>
        <v>-2405</v>
      </c>
    </row>
    <row r="40" spans="1:11" s="19" customFormat="1" ht="17.25" hidden="1" customHeight="1" x14ac:dyDescent="0.25">
      <c r="A40" s="17" t="s">
        <v>40</v>
      </c>
      <c r="B40" s="161">
        <v>35704</v>
      </c>
      <c r="C40" s="21">
        <v>774</v>
      </c>
      <c r="D40" s="162">
        <f>SUM(B40:C40)</f>
        <v>36478</v>
      </c>
      <c r="E40" s="21">
        <v>44522</v>
      </c>
      <c r="F40" s="21">
        <v>2132</v>
      </c>
      <c r="G40" s="21">
        <f>SUM(E40:F40)</f>
        <v>46654</v>
      </c>
      <c r="H40" s="169">
        <v>43024</v>
      </c>
      <c r="I40" s="22">
        <v>2162</v>
      </c>
      <c r="J40" s="162">
        <f>SUM(H40:I40)</f>
        <v>45186</v>
      </c>
      <c r="K40" s="18">
        <f>G40-J40</f>
        <v>1468</v>
      </c>
    </row>
    <row r="41" spans="1:11" s="19" customFormat="1" ht="16.149999999999999" hidden="1" customHeight="1" x14ac:dyDescent="0.2">
      <c r="A41" s="263">
        <v>2015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</row>
    <row r="42" spans="1:11" s="23" customFormat="1" ht="17.25" hidden="1" customHeight="1" x14ac:dyDescent="0.25">
      <c r="A42" s="15" t="s">
        <v>41</v>
      </c>
      <c r="B42" s="165">
        <v>26203</v>
      </c>
      <c r="C42" s="16">
        <v>599</v>
      </c>
      <c r="D42" s="163">
        <f>B42+C42</f>
        <v>26802</v>
      </c>
      <c r="E42" s="16">
        <v>36931</v>
      </c>
      <c r="F42" s="16">
        <v>1581</v>
      </c>
      <c r="G42" s="16">
        <f>SUM(E42:F42)</f>
        <v>38512</v>
      </c>
      <c r="H42" s="165">
        <v>43794</v>
      </c>
      <c r="I42" s="15">
        <v>1976</v>
      </c>
      <c r="J42" s="163">
        <f>H42+I42</f>
        <v>45770</v>
      </c>
      <c r="K42" s="16">
        <f>G42-J42</f>
        <v>-7258</v>
      </c>
    </row>
    <row r="43" spans="1:11" s="23" customFormat="1" ht="17.25" hidden="1" customHeight="1" x14ac:dyDescent="0.25">
      <c r="A43" s="7" t="s">
        <v>42</v>
      </c>
      <c r="B43" s="166">
        <v>31053</v>
      </c>
      <c r="C43" s="13">
        <v>864</v>
      </c>
      <c r="D43" s="164">
        <f>SUM(B43:C43)</f>
        <v>31917</v>
      </c>
      <c r="E43" s="13">
        <v>41731</v>
      </c>
      <c r="F43" s="13">
        <v>2381</v>
      </c>
      <c r="G43" s="13">
        <f>SUM(E43:F43)</f>
        <v>44112</v>
      </c>
      <c r="H43" s="159">
        <v>39510</v>
      </c>
      <c r="I43" s="12">
        <v>2590</v>
      </c>
      <c r="J43" s="157">
        <f>SUM(H43:I43)</f>
        <v>42100</v>
      </c>
      <c r="K43" s="13">
        <f>G43-J43</f>
        <v>2012</v>
      </c>
    </row>
    <row r="44" spans="1:11" s="19" customFormat="1" ht="16.899999999999999" hidden="1" customHeight="1" x14ac:dyDescent="0.25">
      <c r="A44" s="7" t="s">
        <v>36</v>
      </c>
      <c r="B44" s="166">
        <v>40451</v>
      </c>
      <c r="C44" s="13">
        <v>845</v>
      </c>
      <c r="D44" s="164">
        <f>SUM(B44:C44)</f>
        <v>41296</v>
      </c>
      <c r="E44" s="13">
        <v>50906</v>
      </c>
      <c r="F44" s="13">
        <v>1327</v>
      </c>
      <c r="G44" s="13">
        <f>SUM(E44:F44)</f>
        <v>52233</v>
      </c>
      <c r="H44" s="159">
        <v>53076</v>
      </c>
      <c r="I44" s="12">
        <v>1313</v>
      </c>
      <c r="J44" s="157">
        <f>SUM(H44:I44)</f>
        <v>54389</v>
      </c>
      <c r="K44" s="13">
        <f>G44-J44</f>
        <v>-2156</v>
      </c>
    </row>
    <row r="45" spans="1:11" s="19" customFormat="1" ht="15" hidden="1" customHeight="1" x14ac:dyDescent="0.25">
      <c r="A45" s="7" t="s">
        <v>37</v>
      </c>
      <c r="B45" s="160">
        <v>37305</v>
      </c>
      <c r="C45" s="18">
        <v>1723</v>
      </c>
      <c r="D45" s="158">
        <f>SUM(B45:C45)</f>
        <v>39028</v>
      </c>
      <c r="E45" s="13">
        <v>47214</v>
      </c>
      <c r="F45" s="13">
        <v>2959</v>
      </c>
      <c r="G45" s="13">
        <f>SUM(E45:F45)</f>
        <v>50173</v>
      </c>
      <c r="H45" s="160">
        <v>45307</v>
      </c>
      <c r="I45" s="18">
        <v>2644</v>
      </c>
      <c r="J45" s="158">
        <f>SUM(H45:I45)</f>
        <v>47951</v>
      </c>
      <c r="K45" s="13">
        <f>G45-J45</f>
        <v>2222</v>
      </c>
    </row>
    <row r="46" spans="1:11" s="19" customFormat="1" ht="16.149999999999999" customHeight="1" x14ac:dyDescent="0.2">
      <c r="A46" s="254">
        <v>2016</v>
      </c>
      <c r="B46" s="254"/>
      <c r="C46" s="254"/>
      <c r="D46" s="254"/>
      <c r="E46" s="254"/>
      <c r="F46" s="254"/>
      <c r="G46" s="254"/>
      <c r="H46" s="254"/>
      <c r="I46" s="254"/>
      <c r="J46" s="254"/>
      <c r="K46" s="254"/>
    </row>
    <row r="47" spans="1:11" s="19" customFormat="1" ht="16.149999999999999" customHeight="1" x14ac:dyDescent="0.2">
      <c r="A47" s="215" t="s">
        <v>39</v>
      </c>
      <c r="B47" s="216">
        <v>29222</v>
      </c>
      <c r="C47" s="217">
        <v>1081</v>
      </c>
      <c r="D47" s="218">
        <f>SUM(B47:C47)</f>
        <v>30303</v>
      </c>
      <c r="E47" s="217">
        <v>41306</v>
      </c>
      <c r="F47" s="217">
        <v>1893</v>
      </c>
      <c r="G47" s="219">
        <f t="shared" ref="G47:G49" si="19">E47+F47</f>
        <v>43199</v>
      </c>
      <c r="H47" s="216">
        <v>49375</v>
      </c>
      <c r="I47" s="217">
        <v>2323</v>
      </c>
      <c r="J47" s="218">
        <f>SUM(H47:I47)</f>
        <v>51698</v>
      </c>
      <c r="K47" s="220">
        <f>G47-J47</f>
        <v>-8499</v>
      </c>
    </row>
    <row r="48" spans="1:11" s="19" customFormat="1" ht="16.149999999999999" customHeight="1" x14ac:dyDescent="0.2">
      <c r="A48" s="197" t="s">
        <v>35</v>
      </c>
      <c r="B48" s="221">
        <v>34078</v>
      </c>
      <c r="C48" s="222">
        <v>1411</v>
      </c>
      <c r="D48" s="223">
        <f>C48+B48</f>
        <v>35489</v>
      </c>
      <c r="E48" s="224">
        <v>45693</v>
      </c>
      <c r="F48" s="222">
        <v>2704</v>
      </c>
      <c r="G48" s="224">
        <f t="shared" si="19"/>
        <v>48397</v>
      </c>
      <c r="H48" s="225">
        <v>44054</v>
      </c>
      <c r="I48" s="222">
        <v>2828</v>
      </c>
      <c r="J48" s="226">
        <f>SUM(H48:I48)</f>
        <v>46882</v>
      </c>
      <c r="K48" s="205">
        <f>G48-J48</f>
        <v>1515</v>
      </c>
    </row>
    <row r="49" spans="1:14" s="19" customFormat="1" ht="16.149999999999999" customHeight="1" x14ac:dyDescent="0.2">
      <c r="A49" s="197" t="s">
        <v>36</v>
      </c>
      <c r="B49" s="221">
        <v>39045</v>
      </c>
      <c r="C49" s="224">
        <v>1773</v>
      </c>
      <c r="D49" s="223">
        <f t="shared" ref="D49:D50" si="20">C49+B49</f>
        <v>40818</v>
      </c>
      <c r="E49" s="224">
        <v>50277</v>
      </c>
      <c r="F49" s="224">
        <v>3114</v>
      </c>
      <c r="G49" s="224">
        <f t="shared" si="19"/>
        <v>53391</v>
      </c>
      <c r="H49" s="225">
        <v>51681</v>
      </c>
      <c r="I49" s="222">
        <v>2532</v>
      </c>
      <c r="J49" s="226">
        <f>SUM(H49:I49)</f>
        <v>54213</v>
      </c>
      <c r="K49" s="205">
        <f>G49-J49</f>
        <v>-822</v>
      </c>
    </row>
    <row r="50" spans="1:14" s="19" customFormat="1" ht="16.149999999999999" customHeight="1" x14ac:dyDescent="0.2">
      <c r="A50" s="198" t="s">
        <v>40</v>
      </c>
      <c r="B50" s="227">
        <v>37943</v>
      </c>
      <c r="C50" s="228">
        <v>1536</v>
      </c>
      <c r="D50" s="229">
        <f t="shared" si="20"/>
        <v>39479</v>
      </c>
      <c r="E50" s="228">
        <v>49534</v>
      </c>
      <c r="F50" s="228">
        <v>2875</v>
      </c>
      <c r="G50" s="228">
        <f>E50+F50</f>
        <v>52409</v>
      </c>
      <c r="H50" s="230">
        <v>48649</v>
      </c>
      <c r="I50" s="231">
        <v>2272</v>
      </c>
      <c r="J50" s="232">
        <f>SUM(H50:I50)</f>
        <v>50921</v>
      </c>
      <c r="K50" s="205">
        <f>G50-J50</f>
        <v>1488</v>
      </c>
    </row>
    <row r="51" spans="1:14" s="19" customFormat="1" ht="16.149999999999999" customHeight="1" x14ac:dyDescent="0.2">
      <c r="A51" s="263">
        <v>2017</v>
      </c>
      <c r="B51" s="263"/>
      <c r="C51" s="263"/>
      <c r="D51" s="263"/>
      <c r="E51" s="263"/>
      <c r="F51" s="263"/>
      <c r="G51" s="263"/>
      <c r="H51" s="263"/>
      <c r="I51" s="263"/>
      <c r="J51" s="263"/>
      <c r="K51" s="263"/>
    </row>
    <row r="52" spans="1:14" s="19" customFormat="1" ht="16.149999999999999" customHeight="1" x14ac:dyDescent="0.2">
      <c r="A52" s="215" t="s">
        <v>39</v>
      </c>
      <c r="B52" s="216">
        <v>28151</v>
      </c>
      <c r="C52" s="217">
        <v>1221</v>
      </c>
      <c r="D52" s="218">
        <v>29372</v>
      </c>
      <c r="E52" s="217">
        <v>41707</v>
      </c>
      <c r="F52" s="217">
        <v>1917</v>
      </c>
      <c r="G52" s="217">
        <v>43624</v>
      </c>
      <c r="H52" s="216">
        <v>50616</v>
      </c>
      <c r="I52" s="217">
        <v>2401</v>
      </c>
      <c r="J52" s="218">
        <f>H52+I52</f>
        <v>53017</v>
      </c>
      <c r="K52" s="220">
        <f>G52-J52</f>
        <v>-9393</v>
      </c>
    </row>
    <row r="53" spans="1:14" s="19" customFormat="1" ht="16.149999999999999" customHeight="1" x14ac:dyDescent="0.2">
      <c r="A53" s="197" t="s">
        <v>35</v>
      </c>
      <c r="B53" s="225">
        <v>36119</v>
      </c>
      <c r="C53" s="222">
        <v>765</v>
      </c>
      <c r="D53" s="226">
        <v>36884</v>
      </c>
      <c r="E53" s="222">
        <v>48726</v>
      </c>
      <c r="F53" s="222">
        <v>2004</v>
      </c>
      <c r="G53" s="222">
        <v>50730</v>
      </c>
      <c r="H53" s="225">
        <v>47448</v>
      </c>
      <c r="I53" s="222">
        <v>2389</v>
      </c>
      <c r="J53" s="226">
        <f t="shared" ref="J53:J55" si="21">H53+I53</f>
        <v>49837</v>
      </c>
      <c r="K53" s="205">
        <f t="shared" ref="K53:K55" si="22">G53-J53</f>
        <v>893</v>
      </c>
    </row>
    <row r="54" spans="1:14" s="19" customFormat="1" ht="16.149999999999999" customHeight="1" x14ac:dyDescent="0.2">
      <c r="A54" s="197" t="s">
        <v>36</v>
      </c>
      <c r="B54" s="225">
        <v>45174</v>
      </c>
      <c r="C54" s="222">
        <v>983</v>
      </c>
      <c r="D54" s="226">
        <f>SUM(B54:C54)</f>
        <v>46157</v>
      </c>
      <c r="E54" s="222">
        <v>56489</v>
      </c>
      <c r="F54" s="222">
        <v>1810</v>
      </c>
      <c r="G54" s="222">
        <f>SUM(E54:F54)</f>
        <v>58299</v>
      </c>
      <c r="H54" s="225">
        <v>59572</v>
      </c>
      <c r="I54" s="222">
        <v>2603</v>
      </c>
      <c r="J54" s="226">
        <f t="shared" si="21"/>
        <v>62175</v>
      </c>
      <c r="K54" s="205">
        <f t="shared" si="22"/>
        <v>-3876</v>
      </c>
    </row>
    <row r="55" spans="1:14" s="19" customFormat="1" ht="16.149999999999999" customHeight="1" x14ac:dyDescent="0.2">
      <c r="A55" s="198" t="s">
        <v>37</v>
      </c>
      <c r="B55" s="230">
        <v>44024</v>
      </c>
      <c r="C55" s="231">
        <v>1078</v>
      </c>
      <c r="D55" s="232">
        <f>SUM(B55:C55)</f>
        <v>45102</v>
      </c>
      <c r="E55" s="231">
        <v>57183</v>
      </c>
      <c r="F55" s="231">
        <v>2404</v>
      </c>
      <c r="G55" s="231">
        <f>SUM(E55:F55)</f>
        <v>59587</v>
      </c>
      <c r="H55" s="230">
        <v>53191</v>
      </c>
      <c r="I55" s="231">
        <v>1835</v>
      </c>
      <c r="J55" s="232">
        <f t="shared" si="21"/>
        <v>55026</v>
      </c>
      <c r="K55" s="210">
        <f t="shared" si="22"/>
        <v>4561</v>
      </c>
    </row>
    <row r="56" spans="1:14" s="19" customFormat="1" ht="16.149999999999999" customHeight="1" x14ac:dyDescent="0.2">
      <c r="A56" s="263">
        <v>2018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</row>
    <row r="57" spans="1:14" s="19" customFormat="1" ht="16.149999999999999" customHeight="1" x14ac:dyDescent="0.2">
      <c r="A57" s="197" t="s">
        <v>39</v>
      </c>
      <c r="B57" s="216">
        <v>30725</v>
      </c>
      <c r="C57" s="217">
        <v>1049</v>
      </c>
      <c r="D57" s="218">
        <f>SUM(B57:C57)</f>
        <v>31774</v>
      </c>
      <c r="E57" s="222">
        <v>45087</v>
      </c>
      <c r="F57" s="222">
        <v>1979</v>
      </c>
      <c r="G57" s="222">
        <f>SUM(E57:F57)</f>
        <v>47066</v>
      </c>
      <c r="H57" s="233">
        <v>54317</v>
      </c>
      <c r="I57" s="234">
        <v>2195</v>
      </c>
      <c r="J57" s="235">
        <f>I57+H57</f>
        <v>56512</v>
      </c>
      <c r="K57" s="205">
        <f>G57-J57</f>
        <v>-9446</v>
      </c>
      <c r="N57" s="208"/>
    </row>
    <row r="58" spans="1:14" s="19" customFormat="1" ht="16.149999999999999" customHeight="1" x14ac:dyDescent="0.2">
      <c r="A58" s="236" t="s">
        <v>35</v>
      </c>
      <c r="B58" s="222">
        <v>39106</v>
      </c>
      <c r="C58" s="222">
        <v>1184</v>
      </c>
      <c r="D58" s="226">
        <f>SUM(B58:C58)</f>
        <v>40290</v>
      </c>
      <c r="E58" s="222">
        <v>53630</v>
      </c>
      <c r="F58" s="222">
        <v>3104</v>
      </c>
      <c r="G58" s="226">
        <f>SUM(E58:F58)</f>
        <v>56734</v>
      </c>
      <c r="H58" s="237">
        <v>53060</v>
      </c>
      <c r="I58" s="237">
        <v>3171</v>
      </c>
      <c r="J58" s="238">
        <f>I58+H58</f>
        <v>56231</v>
      </c>
      <c r="K58" s="205">
        <f>G58-J58</f>
        <v>503</v>
      </c>
    </row>
    <row r="59" spans="1:14" s="19" customFormat="1" ht="16.149999999999999" customHeight="1" x14ac:dyDescent="0.2">
      <c r="A59" s="197" t="s">
        <v>36</v>
      </c>
      <c r="B59" s="225">
        <v>49104</v>
      </c>
      <c r="C59" s="222">
        <v>1301</v>
      </c>
      <c r="D59" s="222">
        <f>SUM(B59:C59)</f>
        <v>50405</v>
      </c>
      <c r="E59" s="225">
        <v>63983</v>
      </c>
      <c r="F59" s="222">
        <v>2084</v>
      </c>
      <c r="G59" s="222">
        <f>SUM(E59:F59)</f>
        <v>66067</v>
      </c>
      <c r="H59" s="239">
        <v>66000</v>
      </c>
      <c r="I59" s="237">
        <v>2193</v>
      </c>
      <c r="J59" s="237">
        <f>H59+I59</f>
        <v>68193</v>
      </c>
      <c r="K59" s="240">
        <f>G59-J59</f>
        <v>-2126</v>
      </c>
    </row>
    <row r="60" spans="1:14" s="19" customFormat="1" ht="16.149999999999999" customHeight="1" x14ac:dyDescent="0.2">
      <c r="A60" s="198" t="s">
        <v>37</v>
      </c>
      <c r="B60" s="230">
        <v>48716</v>
      </c>
      <c r="C60" s="231">
        <v>1311</v>
      </c>
      <c r="D60" s="231">
        <f>SUM(B60:C60)</f>
        <v>50027</v>
      </c>
      <c r="E60" s="230">
        <v>64787</v>
      </c>
      <c r="F60" s="231">
        <v>1852</v>
      </c>
      <c r="G60" s="231">
        <f>SUM(E60:F60)</f>
        <v>66639</v>
      </c>
      <c r="H60" s="241">
        <v>58347</v>
      </c>
      <c r="I60" s="242">
        <v>1266</v>
      </c>
      <c r="J60" s="237">
        <f>H60+I60</f>
        <v>59613</v>
      </c>
      <c r="K60" s="240">
        <f>G60-J60</f>
        <v>7026</v>
      </c>
    </row>
    <row r="61" spans="1:14" s="19" customFormat="1" ht="16.149999999999999" customHeight="1" x14ac:dyDescent="0.2">
      <c r="A61" s="263">
        <v>2019</v>
      </c>
      <c r="B61" s="263"/>
      <c r="C61" s="263"/>
      <c r="D61" s="254"/>
      <c r="E61" s="263"/>
      <c r="F61" s="263"/>
      <c r="G61" s="254"/>
      <c r="H61" s="263"/>
      <c r="I61" s="263"/>
      <c r="J61" s="254"/>
      <c r="K61" s="254"/>
    </row>
    <row r="62" spans="1:14" s="19" customFormat="1" ht="16.149999999999999" customHeight="1" x14ac:dyDescent="0.2">
      <c r="A62" s="243" t="s">
        <v>39</v>
      </c>
      <c r="B62" s="217">
        <v>32845</v>
      </c>
      <c r="C62" s="217">
        <v>1117</v>
      </c>
      <c r="D62" s="218">
        <f>B62+C62</f>
        <v>33962</v>
      </c>
      <c r="E62" s="217">
        <v>49342</v>
      </c>
      <c r="F62" s="217">
        <v>1439</v>
      </c>
      <c r="G62" s="218">
        <f>E62+F62</f>
        <v>50781</v>
      </c>
      <c r="H62" s="234">
        <v>61825</v>
      </c>
      <c r="I62" s="234">
        <v>1405</v>
      </c>
      <c r="J62" s="234">
        <f>H62+I62</f>
        <v>63230</v>
      </c>
      <c r="K62" s="244">
        <f>G62-J62</f>
        <v>-12449</v>
      </c>
    </row>
    <row r="63" spans="1:14" s="19" customFormat="1" ht="16.149999999999999" customHeight="1" x14ac:dyDescent="0.2">
      <c r="A63" s="236" t="s">
        <v>35</v>
      </c>
      <c r="B63" s="222">
        <v>42562</v>
      </c>
      <c r="C63" s="222">
        <v>1608</v>
      </c>
      <c r="D63" s="226">
        <f>B63+C63</f>
        <v>44170</v>
      </c>
      <c r="E63" s="222">
        <v>58359</v>
      </c>
      <c r="F63" s="222">
        <v>2626</v>
      </c>
      <c r="G63" s="226">
        <f>E63+F63</f>
        <v>60985</v>
      </c>
      <c r="H63" s="237">
        <v>55139</v>
      </c>
      <c r="I63" s="237">
        <v>2682</v>
      </c>
      <c r="J63" s="238">
        <f>H63+I63</f>
        <v>57821</v>
      </c>
      <c r="K63" s="205">
        <f>G63-J63</f>
        <v>3164</v>
      </c>
    </row>
    <row r="64" spans="1:14" s="19" customFormat="1" ht="16.149999999999999" customHeight="1" x14ac:dyDescent="0.2">
      <c r="A64" s="236" t="s">
        <v>36</v>
      </c>
      <c r="B64" s="222">
        <v>55933</v>
      </c>
      <c r="C64" s="222">
        <v>2415</v>
      </c>
      <c r="D64" s="226">
        <f>B64+C64</f>
        <v>58348</v>
      </c>
      <c r="E64" s="222">
        <v>71960</v>
      </c>
      <c r="F64" s="222">
        <v>3532</v>
      </c>
      <c r="G64" s="226">
        <f>E64+F64</f>
        <v>75492</v>
      </c>
      <c r="H64" s="237">
        <v>72437</v>
      </c>
      <c r="I64" s="237">
        <v>2850</v>
      </c>
      <c r="J64" s="238">
        <f>H64+I64</f>
        <v>75287</v>
      </c>
      <c r="K64" s="205">
        <f>G64-J64</f>
        <v>205</v>
      </c>
    </row>
    <row r="65" spans="1:13" s="19" customFormat="1" ht="15.75" customHeight="1" x14ac:dyDescent="0.2">
      <c r="A65" s="199" t="s">
        <v>37</v>
      </c>
      <c r="B65" s="231">
        <v>42580</v>
      </c>
      <c r="C65" s="231">
        <v>1798</v>
      </c>
      <c r="D65" s="232">
        <f>B65+C65</f>
        <v>44378</v>
      </c>
      <c r="E65" s="231">
        <v>59776</v>
      </c>
      <c r="F65" s="231">
        <v>2937</v>
      </c>
      <c r="G65" s="232">
        <f>E65+F65</f>
        <v>62713</v>
      </c>
      <c r="H65" s="242">
        <v>59098</v>
      </c>
      <c r="I65" s="242">
        <v>2898</v>
      </c>
      <c r="J65" s="245">
        <f>H65+I65</f>
        <v>61996</v>
      </c>
      <c r="K65" s="210">
        <f>G65-J65</f>
        <v>717</v>
      </c>
    </row>
    <row r="66" spans="1:13" s="19" customFormat="1" ht="15.75" customHeight="1" x14ac:dyDescent="0.2">
      <c r="A66" s="254">
        <v>2020</v>
      </c>
      <c r="B66" s="254"/>
      <c r="C66" s="254"/>
      <c r="D66" s="254"/>
      <c r="E66" s="254"/>
      <c r="F66" s="254"/>
      <c r="G66" s="254"/>
      <c r="H66" s="254"/>
      <c r="I66" s="254"/>
      <c r="J66" s="254"/>
      <c r="K66" s="254"/>
    </row>
    <row r="67" spans="1:13" s="19" customFormat="1" ht="15.75" customHeight="1" x14ac:dyDescent="0.2">
      <c r="A67" s="243" t="s">
        <v>39</v>
      </c>
      <c r="B67" s="217">
        <v>20485</v>
      </c>
      <c r="C67" s="217">
        <v>1188</v>
      </c>
      <c r="D67" s="218">
        <f>B67+C67</f>
        <v>21673</v>
      </c>
      <c r="E67" s="217">
        <v>34548</v>
      </c>
      <c r="F67" s="217">
        <v>1415</v>
      </c>
      <c r="G67" s="218">
        <f>E67+F67</f>
        <v>35963</v>
      </c>
      <c r="H67" s="234">
        <v>44139</v>
      </c>
      <c r="I67" s="234">
        <v>1137</v>
      </c>
      <c r="J67" s="234">
        <f>H67+I67</f>
        <v>45276</v>
      </c>
      <c r="K67" s="244">
        <f>G67-J67</f>
        <v>-9313</v>
      </c>
    </row>
    <row r="68" spans="1:13" s="19" customFormat="1" ht="15.75" customHeight="1" x14ac:dyDescent="0.2">
      <c r="A68" s="236" t="s">
        <v>35</v>
      </c>
      <c r="B68" s="222">
        <v>7</v>
      </c>
      <c r="C68" s="222">
        <v>646</v>
      </c>
      <c r="D68" s="226">
        <f>B68+C68</f>
        <v>653</v>
      </c>
      <c r="E68" s="222">
        <v>735</v>
      </c>
      <c r="F68" s="222">
        <v>854</v>
      </c>
      <c r="G68" s="226">
        <f>E68+F68</f>
        <v>1589</v>
      </c>
      <c r="H68" s="237">
        <v>1182</v>
      </c>
      <c r="I68" s="237">
        <v>784</v>
      </c>
      <c r="J68" s="238">
        <f>H68+I68</f>
        <v>1966</v>
      </c>
      <c r="K68" s="205">
        <f>G68-J68</f>
        <v>-377</v>
      </c>
    </row>
    <row r="69" spans="1:13" s="19" customFormat="1" ht="15.75" customHeight="1" x14ac:dyDescent="0.2">
      <c r="A69" s="236" t="s">
        <v>36</v>
      </c>
      <c r="B69" s="222">
        <v>0</v>
      </c>
      <c r="C69" s="222">
        <v>936</v>
      </c>
      <c r="D69" s="226">
        <f>B69+C69</f>
        <v>936</v>
      </c>
      <c r="E69" s="222">
        <v>1355</v>
      </c>
      <c r="F69" s="222">
        <v>1125</v>
      </c>
      <c r="G69" s="226">
        <f>E69+F69</f>
        <v>2480</v>
      </c>
      <c r="H69" s="237">
        <v>776</v>
      </c>
      <c r="I69" s="237">
        <v>1089</v>
      </c>
      <c r="J69" s="238">
        <f>H69+I69</f>
        <v>1865</v>
      </c>
      <c r="K69" s="205">
        <f>G69-J69</f>
        <v>615</v>
      </c>
    </row>
    <row r="70" spans="1:13" s="19" customFormat="1" ht="15.75" customHeight="1" x14ac:dyDescent="0.2">
      <c r="A70" s="199" t="s">
        <v>37</v>
      </c>
      <c r="B70" s="231">
        <v>28</v>
      </c>
      <c r="C70" s="231">
        <v>693</v>
      </c>
      <c r="D70" s="232">
        <f>B70+C70</f>
        <v>721</v>
      </c>
      <c r="E70" s="231">
        <v>1448</v>
      </c>
      <c r="F70" s="231">
        <v>893</v>
      </c>
      <c r="G70" s="232">
        <f>E70+F70</f>
        <v>2341</v>
      </c>
      <c r="H70" s="242">
        <v>548</v>
      </c>
      <c r="I70" s="242">
        <v>927</v>
      </c>
      <c r="J70" s="245">
        <f>H70+I70</f>
        <v>1475</v>
      </c>
      <c r="K70" s="210">
        <f>G70-J70</f>
        <v>866</v>
      </c>
    </row>
    <row r="71" spans="1:13" s="19" customFormat="1" ht="15.75" customHeight="1" x14ac:dyDescent="0.2">
      <c r="A71" s="254">
        <v>2021</v>
      </c>
      <c r="B71" s="254"/>
      <c r="C71" s="254"/>
      <c r="D71" s="254"/>
      <c r="E71" s="254"/>
      <c r="F71" s="254"/>
      <c r="G71" s="254"/>
      <c r="H71" s="254"/>
      <c r="I71" s="254"/>
      <c r="J71" s="254"/>
      <c r="K71" s="254"/>
    </row>
    <row r="72" spans="1:13" s="19" customFormat="1" ht="15.75" customHeight="1" x14ac:dyDescent="0.2">
      <c r="A72" s="243" t="s">
        <v>39</v>
      </c>
      <c r="B72" s="217">
        <v>174</v>
      </c>
      <c r="C72" s="217">
        <v>481</v>
      </c>
      <c r="D72" s="218">
        <f>B72+C72</f>
        <v>655</v>
      </c>
      <c r="E72" s="217">
        <v>926</v>
      </c>
      <c r="F72" s="217">
        <v>701</v>
      </c>
      <c r="G72" s="218">
        <f>E72+F72</f>
        <v>1627</v>
      </c>
      <c r="H72" s="234">
        <v>1595</v>
      </c>
      <c r="I72" s="234">
        <v>653</v>
      </c>
      <c r="J72" s="234">
        <f>H72+I72</f>
        <v>2248</v>
      </c>
      <c r="K72" s="244">
        <f>G72-J72</f>
        <v>-621</v>
      </c>
    </row>
    <row r="73" spans="1:13" s="19" customFormat="1" ht="15.75" customHeight="1" x14ac:dyDescent="0.2">
      <c r="A73" s="236" t="s">
        <v>35</v>
      </c>
      <c r="B73" s="222">
        <v>403</v>
      </c>
      <c r="C73" s="222">
        <v>327</v>
      </c>
      <c r="D73" s="226">
        <f>B73+C73</f>
        <v>730</v>
      </c>
      <c r="E73" s="222">
        <v>1247</v>
      </c>
      <c r="F73" s="222">
        <v>492</v>
      </c>
      <c r="G73" s="226">
        <f>E73+F73</f>
        <v>1739</v>
      </c>
      <c r="H73" s="237">
        <v>2108</v>
      </c>
      <c r="I73" s="237">
        <v>402</v>
      </c>
      <c r="J73" s="238">
        <f>H73+I73</f>
        <v>2510</v>
      </c>
      <c r="K73" s="205">
        <f>G73-J73</f>
        <v>-771</v>
      </c>
    </row>
    <row r="74" spans="1:13" s="19" customFormat="1" ht="15.75" customHeight="1" x14ac:dyDescent="0.2">
      <c r="A74" s="236" t="s">
        <v>36</v>
      </c>
      <c r="B74" s="222">
        <v>178</v>
      </c>
      <c r="C74" s="222">
        <v>321</v>
      </c>
      <c r="D74" s="226">
        <f>B74+C74</f>
        <v>499</v>
      </c>
      <c r="E74" s="222">
        <v>811</v>
      </c>
      <c r="F74" s="222">
        <v>593</v>
      </c>
      <c r="G74" s="226">
        <f>E74+F74</f>
        <v>1404</v>
      </c>
      <c r="H74" s="237">
        <v>2102</v>
      </c>
      <c r="I74" s="237">
        <v>429</v>
      </c>
      <c r="J74" s="238">
        <f>H74+I74</f>
        <v>2531</v>
      </c>
      <c r="K74" s="205">
        <f>G74-J74</f>
        <v>-1127</v>
      </c>
    </row>
    <row r="75" spans="1:13" s="19" customFormat="1" ht="15.75" customHeight="1" x14ac:dyDescent="0.2">
      <c r="A75" s="199" t="s">
        <v>37</v>
      </c>
      <c r="B75" s="231">
        <v>341</v>
      </c>
      <c r="C75" s="231">
        <v>366</v>
      </c>
      <c r="D75" s="232">
        <f>B75+C75</f>
        <v>707</v>
      </c>
      <c r="E75" s="231">
        <v>2027</v>
      </c>
      <c r="F75" s="231">
        <v>666</v>
      </c>
      <c r="G75" s="232">
        <f>E75+F75</f>
        <v>2693</v>
      </c>
      <c r="H75" s="242">
        <v>5074</v>
      </c>
      <c r="I75" s="242">
        <v>631</v>
      </c>
      <c r="J75" s="245">
        <f>H75+I75</f>
        <v>5705</v>
      </c>
      <c r="K75" s="210">
        <f>G75-J75</f>
        <v>-3012</v>
      </c>
      <c r="M75" s="253"/>
    </row>
    <row r="76" spans="1:13" s="19" customFormat="1" ht="15.75" customHeight="1" x14ac:dyDescent="0.2">
      <c r="A76" s="254">
        <v>2022</v>
      </c>
      <c r="B76" s="254"/>
      <c r="C76" s="254"/>
      <c r="D76" s="254"/>
      <c r="E76" s="254"/>
      <c r="F76" s="254"/>
      <c r="G76" s="254"/>
      <c r="H76" s="254"/>
      <c r="I76" s="254"/>
      <c r="J76" s="254"/>
      <c r="K76" s="254"/>
    </row>
    <row r="77" spans="1:13" s="19" customFormat="1" ht="15.75" customHeight="1" x14ac:dyDescent="0.2">
      <c r="A77" s="215" t="s">
        <v>39</v>
      </c>
      <c r="B77" s="216">
        <v>296</v>
      </c>
      <c r="C77" s="217">
        <v>391</v>
      </c>
      <c r="D77" s="217">
        <f>B77+C77</f>
        <v>687</v>
      </c>
      <c r="E77" s="216">
        <v>945</v>
      </c>
      <c r="F77" s="217">
        <v>532</v>
      </c>
      <c r="G77" s="217">
        <f>E77+F77</f>
        <v>1477</v>
      </c>
      <c r="H77" s="233">
        <v>4338</v>
      </c>
      <c r="I77" s="234">
        <v>513</v>
      </c>
      <c r="J77" s="234">
        <f>H77+I77</f>
        <v>4851</v>
      </c>
      <c r="K77" s="244">
        <f>G77-J77</f>
        <v>-3374</v>
      </c>
    </row>
    <row r="78" spans="1:13" s="19" customFormat="1" ht="15.75" customHeight="1" x14ac:dyDescent="0.2">
      <c r="A78" s="197" t="s">
        <v>35</v>
      </c>
      <c r="B78" s="225">
        <v>1326</v>
      </c>
      <c r="C78" s="222">
        <v>418</v>
      </c>
      <c r="D78" s="222">
        <f>B78+C78</f>
        <v>1744</v>
      </c>
      <c r="E78" s="225">
        <v>4733</v>
      </c>
      <c r="F78" s="222">
        <v>581</v>
      </c>
      <c r="G78" s="222">
        <f>E78+F78</f>
        <v>5314</v>
      </c>
      <c r="H78" s="239">
        <v>4617</v>
      </c>
      <c r="I78" s="237">
        <v>440</v>
      </c>
      <c r="J78" s="237">
        <f>H78+I78</f>
        <v>5057</v>
      </c>
      <c r="K78" s="240">
        <f>G78-J78</f>
        <v>257</v>
      </c>
    </row>
    <row r="79" spans="1:13" s="19" customFormat="1" ht="15.75" customHeight="1" x14ac:dyDescent="0.2">
      <c r="A79" s="197" t="s">
        <v>36</v>
      </c>
      <c r="B79" s="225">
        <v>14571</v>
      </c>
      <c r="C79" s="222">
        <v>1147</v>
      </c>
      <c r="D79" s="222">
        <f>B79+C79</f>
        <v>15718</v>
      </c>
      <c r="E79" s="225">
        <v>21372</v>
      </c>
      <c r="F79" s="222">
        <v>1567</v>
      </c>
      <c r="G79" s="222">
        <f>E79+F79</f>
        <v>22939</v>
      </c>
      <c r="H79" s="239">
        <v>18067</v>
      </c>
      <c r="I79" s="237">
        <v>1543</v>
      </c>
      <c r="J79" s="237">
        <f>H79+I79</f>
        <v>19610</v>
      </c>
      <c r="K79" s="240">
        <f>G79-J79</f>
        <v>3329</v>
      </c>
    </row>
    <row r="80" spans="1:13" s="19" customFormat="1" ht="15.75" customHeight="1" x14ac:dyDescent="0.2">
      <c r="A80" s="198" t="s">
        <v>37</v>
      </c>
      <c r="B80" s="230">
        <v>31011</v>
      </c>
      <c r="C80" s="231">
        <v>1469</v>
      </c>
      <c r="D80" s="231">
        <f>B80+C80</f>
        <v>32480</v>
      </c>
      <c r="E80" s="230">
        <v>42716</v>
      </c>
      <c r="F80" s="231">
        <v>3607</v>
      </c>
      <c r="G80" s="231">
        <f>E80+F80</f>
        <v>46323</v>
      </c>
      <c r="H80" s="241">
        <v>38044</v>
      </c>
      <c r="I80" s="242">
        <v>2923</v>
      </c>
      <c r="J80" s="242">
        <f>H80+I80</f>
        <v>40967</v>
      </c>
      <c r="K80" s="209">
        <f>G80-J80</f>
        <v>5356</v>
      </c>
    </row>
    <row r="81" spans="1:11" s="19" customFormat="1" ht="15.75" customHeight="1" x14ac:dyDescent="0.2">
      <c r="A81" s="254">
        <v>2023</v>
      </c>
      <c r="B81" s="254"/>
      <c r="C81" s="254"/>
      <c r="D81" s="254"/>
      <c r="E81" s="254"/>
      <c r="F81" s="254"/>
      <c r="G81" s="254"/>
      <c r="H81" s="254"/>
      <c r="I81" s="254"/>
      <c r="J81" s="254"/>
      <c r="K81" s="254"/>
    </row>
    <row r="82" spans="1:11" s="19" customFormat="1" ht="15.75" customHeight="1" x14ac:dyDescent="0.2">
      <c r="A82" s="190" t="s">
        <v>39</v>
      </c>
      <c r="B82" s="246">
        <v>28784</v>
      </c>
      <c r="C82" s="247">
        <v>1352</v>
      </c>
      <c r="D82" s="247">
        <f>B82+C82</f>
        <v>30136</v>
      </c>
      <c r="E82" s="246">
        <v>40467</v>
      </c>
      <c r="F82" s="247">
        <v>3204</v>
      </c>
      <c r="G82" s="247">
        <f>E82+F82</f>
        <v>43671</v>
      </c>
      <c r="H82" s="248">
        <v>50257</v>
      </c>
      <c r="I82" s="249">
        <v>4260</v>
      </c>
      <c r="J82" s="249">
        <f>H82+I82</f>
        <v>54517</v>
      </c>
      <c r="K82" s="250">
        <f>G82-J82</f>
        <v>-10846</v>
      </c>
    </row>
    <row r="83" spans="1:11" s="19" customFormat="1" ht="15.75" customHeight="1" x14ac:dyDescent="0.25">
      <c r="A83" s="7"/>
      <c r="B83" s="137"/>
      <c r="C83" s="137"/>
      <c r="D83" s="137"/>
      <c r="E83" s="137"/>
      <c r="F83" s="137"/>
      <c r="G83" s="137"/>
      <c r="H83" s="127"/>
      <c r="I83" s="127"/>
      <c r="J83" s="127"/>
      <c r="K83" s="13"/>
    </row>
    <row r="84" spans="1:11" ht="16.5" customHeight="1" x14ac:dyDescent="0.2">
      <c r="A84" s="255" t="s">
        <v>138</v>
      </c>
      <c r="B84" s="256"/>
      <c r="C84" s="256"/>
      <c r="D84" s="256"/>
      <c r="E84" s="256"/>
      <c r="F84" s="256"/>
      <c r="G84" s="256"/>
      <c r="H84" s="256"/>
      <c r="I84" s="256"/>
      <c r="J84" s="256"/>
      <c r="K84" s="256"/>
    </row>
    <row r="85" spans="1:11" ht="16.5" customHeight="1" x14ac:dyDescent="0.25">
      <c r="A85" s="24" t="s">
        <v>44</v>
      </c>
      <c r="B85" s="25"/>
      <c r="C85" s="26"/>
      <c r="D85" s="26"/>
      <c r="E85" s="27"/>
      <c r="F85" s="26"/>
      <c r="G85" s="26"/>
      <c r="H85" s="26"/>
      <c r="I85" s="26"/>
      <c r="J85" s="26"/>
      <c r="K85" s="28"/>
    </row>
    <row r="86" spans="1:11" ht="16.5" customHeight="1" x14ac:dyDescent="0.25">
      <c r="A86" s="29" t="s">
        <v>45</v>
      </c>
      <c r="B86" s="25"/>
      <c r="C86" s="26"/>
      <c r="D86" s="128"/>
      <c r="E86" s="128"/>
      <c r="F86" s="28"/>
      <c r="G86" s="128"/>
      <c r="H86" s="28"/>
      <c r="I86" s="26"/>
      <c r="J86" s="128"/>
      <c r="K86" s="128"/>
    </row>
    <row r="87" spans="1:11" x14ac:dyDescent="0.2">
      <c r="D87" s="126"/>
      <c r="G87" s="126"/>
    </row>
    <row r="88" spans="1:11" x14ac:dyDescent="0.2">
      <c r="D88" s="126"/>
      <c r="G88" s="126"/>
    </row>
  </sheetData>
  <mergeCells count="18">
    <mergeCell ref="A46:K46"/>
    <mergeCell ref="A51:K51"/>
    <mergeCell ref="A56:K56"/>
    <mergeCell ref="A61:K61"/>
    <mergeCell ref="A19:K19"/>
    <mergeCell ref="A31:K31"/>
    <mergeCell ref="A36:K36"/>
    <mergeCell ref="A41:K41"/>
    <mergeCell ref="A3:A4"/>
    <mergeCell ref="B3:D3"/>
    <mergeCell ref="E3:G3"/>
    <mergeCell ref="H3:J3"/>
    <mergeCell ref="A17:K17"/>
    <mergeCell ref="A66:K66"/>
    <mergeCell ref="A71:K71"/>
    <mergeCell ref="A76:K76"/>
    <mergeCell ref="A81:K81"/>
    <mergeCell ref="A84:K84"/>
  </mergeCells>
  <printOptions horizontalCentered="1"/>
  <pageMargins left="0.15748031496062992" right="0.19685039370078741" top="0.23622047244094491" bottom="0.23622047244094491" header="0.19685039370078741" footer="0.51181102362204722"/>
  <pageSetup paperSize="9" scale="95" orientation="portrait" r:id="rId1"/>
  <headerFooter alignWithMargins="0"/>
  <ignoredErrors>
    <ignoredError sqref="G42 D10 G8:G9" formulaRange="1"/>
    <ignoredError sqref="K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27"/>
  <sheetViews>
    <sheetView zoomScaleNormal="100" workbookViewId="0">
      <selection activeCell="J23" sqref="J23"/>
    </sheetView>
  </sheetViews>
  <sheetFormatPr defaultRowHeight="12.75" x14ac:dyDescent="0.2"/>
  <cols>
    <col min="1" max="1" width="1.140625" style="5" customWidth="1"/>
    <col min="2" max="2" width="19.7109375" style="5" customWidth="1"/>
    <col min="3" max="17" width="8.5703125" style="5" customWidth="1"/>
    <col min="18" max="254" width="8.85546875" style="5"/>
    <col min="255" max="255" width="19.7109375" style="5" customWidth="1"/>
    <col min="256" max="258" width="7.28515625" style="5" customWidth="1"/>
    <col min="259" max="261" width="6.7109375" style="5" customWidth="1"/>
    <col min="262" max="262" width="7.7109375" style="5" customWidth="1"/>
    <col min="263" max="273" width="6.7109375" style="5" customWidth="1"/>
    <col min="274" max="510" width="8.85546875" style="5"/>
    <col min="511" max="511" width="19.7109375" style="5" customWidth="1"/>
    <col min="512" max="514" width="7.28515625" style="5" customWidth="1"/>
    <col min="515" max="517" width="6.7109375" style="5" customWidth="1"/>
    <col min="518" max="518" width="7.7109375" style="5" customWidth="1"/>
    <col min="519" max="529" width="6.7109375" style="5" customWidth="1"/>
    <col min="530" max="766" width="8.85546875" style="5"/>
    <col min="767" max="767" width="19.7109375" style="5" customWidth="1"/>
    <col min="768" max="770" width="7.28515625" style="5" customWidth="1"/>
    <col min="771" max="773" width="6.7109375" style="5" customWidth="1"/>
    <col min="774" max="774" width="7.7109375" style="5" customWidth="1"/>
    <col min="775" max="785" width="6.7109375" style="5" customWidth="1"/>
    <col min="786" max="1022" width="8.85546875" style="5"/>
    <col min="1023" max="1023" width="19.7109375" style="5" customWidth="1"/>
    <col min="1024" max="1026" width="7.28515625" style="5" customWidth="1"/>
    <col min="1027" max="1029" width="6.7109375" style="5" customWidth="1"/>
    <col min="1030" max="1030" width="7.7109375" style="5" customWidth="1"/>
    <col min="1031" max="1041" width="6.7109375" style="5" customWidth="1"/>
    <col min="1042" max="1278" width="8.85546875" style="5"/>
    <col min="1279" max="1279" width="19.7109375" style="5" customWidth="1"/>
    <col min="1280" max="1282" width="7.28515625" style="5" customWidth="1"/>
    <col min="1283" max="1285" width="6.7109375" style="5" customWidth="1"/>
    <col min="1286" max="1286" width="7.7109375" style="5" customWidth="1"/>
    <col min="1287" max="1297" width="6.7109375" style="5" customWidth="1"/>
    <col min="1298" max="1534" width="8.85546875" style="5"/>
    <col min="1535" max="1535" width="19.7109375" style="5" customWidth="1"/>
    <col min="1536" max="1538" width="7.28515625" style="5" customWidth="1"/>
    <col min="1539" max="1541" width="6.7109375" style="5" customWidth="1"/>
    <col min="1542" max="1542" width="7.7109375" style="5" customWidth="1"/>
    <col min="1543" max="1553" width="6.7109375" style="5" customWidth="1"/>
    <col min="1554" max="1790" width="8.85546875" style="5"/>
    <col min="1791" max="1791" width="19.7109375" style="5" customWidth="1"/>
    <col min="1792" max="1794" width="7.28515625" style="5" customWidth="1"/>
    <col min="1795" max="1797" width="6.7109375" style="5" customWidth="1"/>
    <col min="1798" max="1798" width="7.7109375" style="5" customWidth="1"/>
    <col min="1799" max="1809" width="6.7109375" style="5" customWidth="1"/>
    <col min="1810" max="2046" width="8.85546875" style="5"/>
    <col min="2047" max="2047" width="19.7109375" style="5" customWidth="1"/>
    <col min="2048" max="2050" width="7.28515625" style="5" customWidth="1"/>
    <col min="2051" max="2053" width="6.7109375" style="5" customWidth="1"/>
    <col min="2054" max="2054" width="7.7109375" style="5" customWidth="1"/>
    <col min="2055" max="2065" width="6.7109375" style="5" customWidth="1"/>
    <col min="2066" max="2302" width="8.85546875" style="5"/>
    <col min="2303" max="2303" width="19.7109375" style="5" customWidth="1"/>
    <col min="2304" max="2306" width="7.28515625" style="5" customWidth="1"/>
    <col min="2307" max="2309" width="6.7109375" style="5" customWidth="1"/>
    <col min="2310" max="2310" width="7.7109375" style="5" customWidth="1"/>
    <col min="2311" max="2321" width="6.7109375" style="5" customWidth="1"/>
    <col min="2322" max="2558" width="8.85546875" style="5"/>
    <col min="2559" max="2559" width="19.7109375" style="5" customWidth="1"/>
    <col min="2560" max="2562" width="7.28515625" style="5" customWidth="1"/>
    <col min="2563" max="2565" width="6.7109375" style="5" customWidth="1"/>
    <col min="2566" max="2566" width="7.7109375" style="5" customWidth="1"/>
    <col min="2567" max="2577" width="6.7109375" style="5" customWidth="1"/>
    <col min="2578" max="2814" width="8.85546875" style="5"/>
    <col min="2815" max="2815" width="19.7109375" style="5" customWidth="1"/>
    <col min="2816" max="2818" width="7.28515625" style="5" customWidth="1"/>
    <col min="2819" max="2821" width="6.7109375" style="5" customWidth="1"/>
    <col min="2822" max="2822" width="7.7109375" style="5" customWidth="1"/>
    <col min="2823" max="2833" width="6.7109375" style="5" customWidth="1"/>
    <col min="2834" max="3070" width="8.85546875" style="5"/>
    <col min="3071" max="3071" width="19.7109375" style="5" customWidth="1"/>
    <col min="3072" max="3074" width="7.28515625" style="5" customWidth="1"/>
    <col min="3075" max="3077" width="6.7109375" style="5" customWidth="1"/>
    <col min="3078" max="3078" width="7.7109375" style="5" customWidth="1"/>
    <col min="3079" max="3089" width="6.7109375" style="5" customWidth="1"/>
    <col min="3090" max="3326" width="8.85546875" style="5"/>
    <col min="3327" max="3327" width="19.7109375" style="5" customWidth="1"/>
    <col min="3328" max="3330" width="7.28515625" style="5" customWidth="1"/>
    <col min="3331" max="3333" width="6.7109375" style="5" customWidth="1"/>
    <col min="3334" max="3334" width="7.7109375" style="5" customWidth="1"/>
    <col min="3335" max="3345" width="6.7109375" style="5" customWidth="1"/>
    <col min="3346" max="3582" width="8.85546875" style="5"/>
    <col min="3583" max="3583" width="19.7109375" style="5" customWidth="1"/>
    <col min="3584" max="3586" width="7.28515625" style="5" customWidth="1"/>
    <col min="3587" max="3589" width="6.7109375" style="5" customWidth="1"/>
    <col min="3590" max="3590" width="7.7109375" style="5" customWidth="1"/>
    <col min="3591" max="3601" width="6.7109375" style="5" customWidth="1"/>
    <col min="3602" max="3838" width="8.85546875" style="5"/>
    <col min="3839" max="3839" width="19.7109375" style="5" customWidth="1"/>
    <col min="3840" max="3842" width="7.28515625" style="5" customWidth="1"/>
    <col min="3843" max="3845" width="6.7109375" style="5" customWidth="1"/>
    <col min="3846" max="3846" width="7.7109375" style="5" customWidth="1"/>
    <col min="3847" max="3857" width="6.7109375" style="5" customWidth="1"/>
    <col min="3858" max="4094" width="8.85546875" style="5"/>
    <col min="4095" max="4095" width="19.7109375" style="5" customWidth="1"/>
    <col min="4096" max="4098" width="7.28515625" style="5" customWidth="1"/>
    <col min="4099" max="4101" width="6.7109375" style="5" customWidth="1"/>
    <col min="4102" max="4102" width="7.7109375" style="5" customWidth="1"/>
    <col min="4103" max="4113" width="6.7109375" style="5" customWidth="1"/>
    <col min="4114" max="4350" width="8.85546875" style="5"/>
    <col min="4351" max="4351" width="19.7109375" style="5" customWidth="1"/>
    <col min="4352" max="4354" width="7.28515625" style="5" customWidth="1"/>
    <col min="4355" max="4357" width="6.7109375" style="5" customWidth="1"/>
    <col min="4358" max="4358" width="7.7109375" style="5" customWidth="1"/>
    <col min="4359" max="4369" width="6.7109375" style="5" customWidth="1"/>
    <col min="4370" max="4606" width="8.85546875" style="5"/>
    <col min="4607" max="4607" width="19.7109375" style="5" customWidth="1"/>
    <col min="4608" max="4610" width="7.28515625" style="5" customWidth="1"/>
    <col min="4611" max="4613" width="6.7109375" style="5" customWidth="1"/>
    <col min="4614" max="4614" width="7.7109375" style="5" customWidth="1"/>
    <col min="4615" max="4625" width="6.7109375" style="5" customWidth="1"/>
    <col min="4626" max="4862" width="8.85546875" style="5"/>
    <col min="4863" max="4863" width="19.7109375" style="5" customWidth="1"/>
    <col min="4864" max="4866" width="7.28515625" style="5" customWidth="1"/>
    <col min="4867" max="4869" width="6.7109375" style="5" customWidth="1"/>
    <col min="4870" max="4870" width="7.7109375" style="5" customWidth="1"/>
    <col min="4871" max="4881" width="6.7109375" style="5" customWidth="1"/>
    <col min="4882" max="5118" width="8.85546875" style="5"/>
    <col min="5119" max="5119" width="19.7109375" style="5" customWidth="1"/>
    <col min="5120" max="5122" width="7.28515625" style="5" customWidth="1"/>
    <col min="5123" max="5125" width="6.7109375" style="5" customWidth="1"/>
    <col min="5126" max="5126" width="7.7109375" style="5" customWidth="1"/>
    <col min="5127" max="5137" width="6.7109375" style="5" customWidth="1"/>
    <col min="5138" max="5374" width="8.85546875" style="5"/>
    <col min="5375" max="5375" width="19.7109375" style="5" customWidth="1"/>
    <col min="5376" max="5378" width="7.28515625" style="5" customWidth="1"/>
    <col min="5379" max="5381" width="6.7109375" style="5" customWidth="1"/>
    <col min="5382" max="5382" width="7.7109375" style="5" customWidth="1"/>
    <col min="5383" max="5393" width="6.7109375" style="5" customWidth="1"/>
    <col min="5394" max="5630" width="8.85546875" style="5"/>
    <col min="5631" max="5631" width="19.7109375" style="5" customWidth="1"/>
    <col min="5632" max="5634" width="7.28515625" style="5" customWidth="1"/>
    <col min="5635" max="5637" width="6.7109375" style="5" customWidth="1"/>
    <col min="5638" max="5638" width="7.7109375" style="5" customWidth="1"/>
    <col min="5639" max="5649" width="6.7109375" style="5" customWidth="1"/>
    <col min="5650" max="5886" width="8.85546875" style="5"/>
    <col min="5887" max="5887" width="19.7109375" style="5" customWidth="1"/>
    <col min="5888" max="5890" width="7.28515625" style="5" customWidth="1"/>
    <col min="5891" max="5893" width="6.7109375" style="5" customWidth="1"/>
    <col min="5894" max="5894" width="7.7109375" style="5" customWidth="1"/>
    <col min="5895" max="5905" width="6.7109375" style="5" customWidth="1"/>
    <col min="5906" max="6142" width="8.85546875" style="5"/>
    <col min="6143" max="6143" width="19.7109375" style="5" customWidth="1"/>
    <col min="6144" max="6146" width="7.28515625" style="5" customWidth="1"/>
    <col min="6147" max="6149" width="6.7109375" style="5" customWidth="1"/>
    <col min="6150" max="6150" width="7.7109375" style="5" customWidth="1"/>
    <col min="6151" max="6161" width="6.7109375" style="5" customWidth="1"/>
    <col min="6162" max="6398" width="8.85546875" style="5"/>
    <col min="6399" max="6399" width="19.7109375" style="5" customWidth="1"/>
    <col min="6400" max="6402" width="7.28515625" style="5" customWidth="1"/>
    <col min="6403" max="6405" width="6.7109375" style="5" customWidth="1"/>
    <col min="6406" max="6406" width="7.7109375" style="5" customWidth="1"/>
    <col min="6407" max="6417" width="6.7109375" style="5" customWidth="1"/>
    <col min="6418" max="6654" width="8.85546875" style="5"/>
    <col min="6655" max="6655" width="19.7109375" style="5" customWidth="1"/>
    <col min="6656" max="6658" width="7.28515625" style="5" customWidth="1"/>
    <col min="6659" max="6661" width="6.7109375" style="5" customWidth="1"/>
    <col min="6662" max="6662" width="7.7109375" style="5" customWidth="1"/>
    <col min="6663" max="6673" width="6.7109375" style="5" customWidth="1"/>
    <col min="6674" max="6910" width="8.85546875" style="5"/>
    <col min="6911" max="6911" width="19.7109375" style="5" customWidth="1"/>
    <col min="6912" max="6914" width="7.28515625" style="5" customWidth="1"/>
    <col min="6915" max="6917" width="6.7109375" style="5" customWidth="1"/>
    <col min="6918" max="6918" width="7.7109375" style="5" customWidth="1"/>
    <col min="6919" max="6929" width="6.7109375" style="5" customWidth="1"/>
    <col min="6930" max="7166" width="8.85546875" style="5"/>
    <col min="7167" max="7167" width="19.7109375" style="5" customWidth="1"/>
    <col min="7168" max="7170" width="7.28515625" style="5" customWidth="1"/>
    <col min="7171" max="7173" width="6.7109375" style="5" customWidth="1"/>
    <col min="7174" max="7174" width="7.7109375" style="5" customWidth="1"/>
    <col min="7175" max="7185" width="6.7109375" style="5" customWidth="1"/>
    <col min="7186" max="7422" width="8.85546875" style="5"/>
    <col min="7423" max="7423" width="19.7109375" style="5" customWidth="1"/>
    <col min="7424" max="7426" width="7.28515625" style="5" customWidth="1"/>
    <col min="7427" max="7429" width="6.7109375" style="5" customWidth="1"/>
    <col min="7430" max="7430" width="7.7109375" style="5" customWidth="1"/>
    <col min="7431" max="7441" width="6.7109375" style="5" customWidth="1"/>
    <col min="7442" max="7678" width="8.85546875" style="5"/>
    <col min="7679" max="7679" width="19.7109375" style="5" customWidth="1"/>
    <col min="7680" max="7682" width="7.28515625" style="5" customWidth="1"/>
    <col min="7683" max="7685" width="6.7109375" style="5" customWidth="1"/>
    <col min="7686" max="7686" width="7.7109375" style="5" customWidth="1"/>
    <col min="7687" max="7697" width="6.7109375" style="5" customWidth="1"/>
    <col min="7698" max="7934" width="8.85546875" style="5"/>
    <col min="7935" max="7935" width="19.7109375" style="5" customWidth="1"/>
    <col min="7936" max="7938" width="7.28515625" style="5" customWidth="1"/>
    <col min="7939" max="7941" width="6.7109375" style="5" customWidth="1"/>
    <col min="7942" max="7942" width="7.7109375" style="5" customWidth="1"/>
    <col min="7943" max="7953" width="6.7109375" style="5" customWidth="1"/>
    <col min="7954" max="8190" width="8.85546875" style="5"/>
    <col min="8191" max="8191" width="19.7109375" style="5" customWidth="1"/>
    <col min="8192" max="8194" width="7.28515625" style="5" customWidth="1"/>
    <col min="8195" max="8197" width="6.7109375" style="5" customWidth="1"/>
    <col min="8198" max="8198" width="7.7109375" style="5" customWidth="1"/>
    <col min="8199" max="8209" width="6.7109375" style="5" customWidth="1"/>
    <col min="8210" max="8446" width="8.85546875" style="5"/>
    <col min="8447" max="8447" width="19.7109375" style="5" customWidth="1"/>
    <col min="8448" max="8450" width="7.28515625" style="5" customWidth="1"/>
    <col min="8451" max="8453" width="6.7109375" style="5" customWidth="1"/>
    <col min="8454" max="8454" width="7.7109375" style="5" customWidth="1"/>
    <col min="8455" max="8465" width="6.7109375" style="5" customWidth="1"/>
    <col min="8466" max="8702" width="8.85546875" style="5"/>
    <col min="8703" max="8703" width="19.7109375" style="5" customWidth="1"/>
    <col min="8704" max="8706" width="7.28515625" style="5" customWidth="1"/>
    <col min="8707" max="8709" width="6.7109375" style="5" customWidth="1"/>
    <col min="8710" max="8710" width="7.7109375" style="5" customWidth="1"/>
    <col min="8711" max="8721" width="6.7109375" style="5" customWidth="1"/>
    <col min="8722" max="8958" width="8.85546875" style="5"/>
    <col min="8959" max="8959" width="19.7109375" style="5" customWidth="1"/>
    <col min="8960" max="8962" width="7.28515625" style="5" customWidth="1"/>
    <col min="8963" max="8965" width="6.7109375" style="5" customWidth="1"/>
    <col min="8966" max="8966" width="7.7109375" style="5" customWidth="1"/>
    <col min="8967" max="8977" width="6.7109375" style="5" customWidth="1"/>
    <col min="8978" max="9214" width="8.85546875" style="5"/>
    <col min="9215" max="9215" width="19.7109375" style="5" customWidth="1"/>
    <col min="9216" max="9218" width="7.28515625" style="5" customWidth="1"/>
    <col min="9219" max="9221" width="6.7109375" style="5" customWidth="1"/>
    <col min="9222" max="9222" width="7.7109375" style="5" customWidth="1"/>
    <col min="9223" max="9233" width="6.7109375" style="5" customWidth="1"/>
    <col min="9234" max="9470" width="8.85546875" style="5"/>
    <col min="9471" max="9471" width="19.7109375" style="5" customWidth="1"/>
    <col min="9472" max="9474" width="7.28515625" style="5" customWidth="1"/>
    <col min="9475" max="9477" width="6.7109375" style="5" customWidth="1"/>
    <col min="9478" max="9478" width="7.7109375" style="5" customWidth="1"/>
    <col min="9479" max="9489" width="6.7109375" style="5" customWidth="1"/>
    <col min="9490" max="9726" width="8.85546875" style="5"/>
    <col min="9727" max="9727" width="19.7109375" style="5" customWidth="1"/>
    <col min="9728" max="9730" width="7.28515625" style="5" customWidth="1"/>
    <col min="9731" max="9733" width="6.7109375" style="5" customWidth="1"/>
    <col min="9734" max="9734" width="7.7109375" style="5" customWidth="1"/>
    <col min="9735" max="9745" width="6.7109375" style="5" customWidth="1"/>
    <col min="9746" max="9982" width="8.85546875" style="5"/>
    <col min="9983" max="9983" width="19.7109375" style="5" customWidth="1"/>
    <col min="9984" max="9986" width="7.28515625" style="5" customWidth="1"/>
    <col min="9987" max="9989" width="6.7109375" style="5" customWidth="1"/>
    <col min="9990" max="9990" width="7.7109375" style="5" customWidth="1"/>
    <col min="9991" max="10001" width="6.7109375" style="5" customWidth="1"/>
    <col min="10002" max="10238" width="8.85546875" style="5"/>
    <col min="10239" max="10239" width="19.7109375" style="5" customWidth="1"/>
    <col min="10240" max="10242" width="7.28515625" style="5" customWidth="1"/>
    <col min="10243" max="10245" width="6.7109375" style="5" customWidth="1"/>
    <col min="10246" max="10246" width="7.7109375" style="5" customWidth="1"/>
    <col min="10247" max="10257" width="6.7109375" style="5" customWidth="1"/>
    <col min="10258" max="10494" width="8.85546875" style="5"/>
    <col min="10495" max="10495" width="19.7109375" style="5" customWidth="1"/>
    <col min="10496" max="10498" width="7.28515625" style="5" customWidth="1"/>
    <col min="10499" max="10501" width="6.7109375" style="5" customWidth="1"/>
    <col min="10502" max="10502" width="7.7109375" style="5" customWidth="1"/>
    <col min="10503" max="10513" width="6.7109375" style="5" customWidth="1"/>
    <col min="10514" max="10750" width="8.85546875" style="5"/>
    <col min="10751" max="10751" width="19.7109375" style="5" customWidth="1"/>
    <col min="10752" max="10754" width="7.28515625" style="5" customWidth="1"/>
    <col min="10755" max="10757" width="6.7109375" style="5" customWidth="1"/>
    <col min="10758" max="10758" width="7.7109375" style="5" customWidth="1"/>
    <col min="10759" max="10769" width="6.7109375" style="5" customWidth="1"/>
    <col min="10770" max="11006" width="8.85546875" style="5"/>
    <col min="11007" max="11007" width="19.7109375" style="5" customWidth="1"/>
    <col min="11008" max="11010" width="7.28515625" style="5" customWidth="1"/>
    <col min="11011" max="11013" width="6.7109375" style="5" customWidth="1"/>
    <col min="11014" max="11014" width="7.7109375" style="5" customWidth="1"/>
    <col min="11015" max="11025" width="6.7109375" style="5" customWidth="1"/>
    <col min="11026" max="11262" width="8.85546875" style="5"/>
    <col min="11263" max="11263" width="19.7109375" style="5" customWidth="1"/>
    <col min="11264" max="11266" width="7.28515625" style="5" customWidth="1"/>
    <col min="11267" max="11269" width="6.7109375" style="5" customWidth="1"/>
    <col min="11270" max="11270" width="7.7109375" style="5" customWidth="1"/>
    <col min="11271" max="11281" width="6.7109375" style="5" customWidth="1"/>
    <col min="11282" max="11518" width="8.85546875" style="5"/>
    <col min="11519" max="11519" width="19.7109375" style="5" customWidth="1"/>
    <col min="11520" max="11522" width="7.28515625" style="5" customWidth="1"/>
    <col min="11523" max="11525" width="6.7109375" style="5" customWidth="1"/>
    <col min="11526" max="11526" width="7.7109375" style="5" customWidth="1"/>
    <col min="11527" max="11537" width="6.7109375" style="5" customWidth="1"/>
    <col min="11538" max="11774" width="8.85546875" style="5"/>
    <col min="11775" max="11775" width="19.7109375" style="5" customWidth="1"/>
    <col min="11776" max="11778" width="7.28515625" style="5" customWidth="1"/>
    <col min="11779" max="11781" width="6.7109375" style="5" customWidth="1"/>
    <col min="11782" max="11782" width="7.7109375" style="5" customWidth="1"/>
    <col min="11783" max="11793" width="6.7109375" style="5" customWidth="1"/>
    <col min="11794" max="12030" width="8.85546875" style="5"/>
    <col min="12031" max="12031" width="19.7109375" style="5" customWidth="1"/>
    <col min="12032" max="12034" width="7.28515625" style="5" customWidth="1"/>
    <col min="12035" max="12037" width="6.7109375" style="5" customWidth="1"/>
    <col min="12038" max="12038" width="7.7109375" style="5" customWidth="1"/>
    <col min="12039" max="12049" width="6.7109375" style="5" customWidth="1"/>
    <col min="12050" max="12286" width="8.85546875" style="5"/>
    <col min="12287" max="12287" width="19.7109375" style="5" customWidth="1"/>
    <col min="12288" max="12290" width="7.28515625" style="5" customWidth="1"/>
    <col min="12291" max="12293" width="6.7109375" style="5" customWidth="1"/>
    <col min="12294" max="12294" width="7.7109375" style="5" customWidth="1"/>
    <col min="12295" max="12305" width="6.7109375" style="5" customWidth="1"/>
    <col min="12306" max="12542" width="8.85546875" style="5"/>
    <col min="12543" max="12543" width="19.7109375" style="5" customWidth="1"/>
    <col min="12544" max="12546" width="7.28515625" style="5" customWidth="1"/>
    <col min="12547" max="12549" width="6.7109375" style="5" customWidth="1"/>
    <col min="12550" max="12550" width="7.7109375" style="5" customWidth="1"/>
    <col min="12551" max="12561" width="6.7109375" style="5" customWidth="1"/>
    <col min="12562" max="12798" width="8.85546875" style="5"/>
    <col min="12799" max="12799" width="19.7109375" style="5" customWidth="1"/>
    <col min="12800" max="12802" width="7.28515625" style="5" customWidth="1"/>
    <col min="12803" max="12805" width="6.7109375" style="5" customWidth="1"/>
    <col min="12806" max="12806" width="7.7109375" style="5" customWidth="1"/>
    <col min="12807" max="12817" width="6.7109375" style="5" customWidth="1"/>
    <col min="12818" max="13054" width="8.85546875" style="5"/>
    <col min="13055" max="13055" width="19.7109375" style="5" customWidth="1"/>
    <col min="13056" max="13058" width="7.28515625" style="5" customWidth="1"/>
    <col min="13059" max="13061" width="6.7109375" style="5" customWidth="1"/>
    <col min="13062" max="13062" width="7.7109375" style="5" customWidth="1"/>
    <col min="13063" max="13073" width="6.7109375" style="5" customWidth="1"/>
    <col min="13074" max="13310" width="8.85546875" style="5"/>
    <col min="13311" max="13311" width="19.7109375" style="5" customWidth="1"/>
    <col min="13312" max="13314" width="7.28515625" style="5" customWidth="1"/>
    <col min="13315" max="13317" width="6.7109375" style="5" customWidth="1"/>
    <col min="13318" max="13318" width="7.7109375" style="5" customWidth="1"/>
    <col min="13319" max="13329" width="6.7109375" style="5" customWidth="1"/>
    <col min="13330" max="13566" width="8.85546875" style="5"/>
    <col min="13567" max="13567" width="19.7109375" style="5" customWidth="1"/>
    <col min="13568" max="13570" width="7.28515625" style="5" customWidth="1"/>
    <col min="13571" max="13573" width="6.7109375" style="5" customWidth="1"/>
    <col min="13574" max="13574" width="7.7109375" style="5" customWidth="1"/>
    <col min="13575" max="13585" width="6.7109375" style="5" customWidth="1"/>
    <col min="13586" max="13822" width="8.85546875" style="5"/>
    <col min="13823" max="13823" width="19.7109375" style="5" customWidth="1"/>
    <col min="13824" max="13826" width="7.28515625" style="5" customWidth="1"/>
    <col min="13827" max="13829" width="6.7109375" style="5" customWidth="1"/>
    <col min="13830" max="13830" width="7.7109375" style="5" customWidth="1"/>
    <col min="13831" max="13841" width="6.7109375" style="5" customWidth="1"/>
    <col min="13842" max="14078" width="8.85546875" style="5"/>
    <col min="14079" max="14079" width="19.7109375" style="5" customWidth="1"/>
    <col min="14080" max="14082" width="7.28515625" style="5" customWidth="1"/>
    <col min="14083" max="14085" width="6.7109375" style="5" customWidth="1"/>
    <col min="14086" max="14086" width="7.7109375" style="5" customWidth="1"/>
    <col min="14087" max="14097" width="6.7109375" style="5" customWidth="1"/>
    <col min="14098" max="14334" width="8.85546875" style="5"/>
    <col min="14335" max="14335" width="19.7109375" style="5" customWidth="1"/>
    <col min="14336" max="14338" width="7.28515625" style="5" customWidth="1"/>
    <col min="14339" max="14341" width="6.7109375" style="5" customWidth="1"/>
    <col min="14342" max="14342" width="7.7109375" style="5" customWidth="1"/>
    <col min="14343" max="14353" width="6.7109375" style="5" customWidth="1"/>
    <col min="14354" max="14590" width="8.85546875" style="5"/>
    <col min="14591" max="14591" width="19.7109375" style="5" customWidth="1"/>
    <col min="14592" max="14594" width="7.28515625" style="5" customWidth="1"/>
    <col min="14595" max="14597" width="6.7109375" style="5" customWidth="1"/>
    <col min="14598" max="14598" width="7.7109375" style="5" customWidth="1"/>
    <col min="14599" max="14609" width="6.7109375" style="5" customWidth="1"/>
    <col min="14610" max="14846" width="8.85546875" style="5"/>
    <col min="14847" max="14847" width="19.7109375" style="5" customWidth="1"/>
    <col min="14848" max="14850" width="7.28515625" style="5" customWidth="1"/>
    <col min="14851" max="14853" width="6.7109375" style="5" customWidth="1"/>
    <col min="14854" max="14854" width="7.7109375" style="5" customWidth="1"/>
    <col min="14855" max="14865" width="6.7109375" style="5" customWidth="1"/>
    <col min="14866" max="15102" width="8.85546875" style="5"/>
    <col min="15103" max="15103" width="19.7109375" style="5" customWidth="1"/>
    <col min="15104" max="15106" width="7.28515625" style="5" customWidth="1"/>
    <col min="15107" max="15109" width="6.7109375" style="5" customWidth="1"/>
    <col min="15110" max="15110" width="7.7109375" style="5" customWidth="1"/>
    <col min="15111" max="15121" width="6.7109375" style="5" customWidth="1"/>
    <col min="15122" max="15358" width="8.85546875" style="5"/>
    <col min="15359" max="15359" width="19.7109375" style="5" customWidth="1"/>
    <col min="15360" max="15362" width="7.28515625" style="5" customWidth="1"/>
    <col min="15363" max="15365" width="6.7109375" style="5" customWidth="1"/>
    <col min="15366" max="15366" width="7.7109375" style="5" customWidth="1"/>
    <col min="15367" max="15377" width="6.7109375" style="5" customWidth="1"/>
    <col min="15378" max="15614" width="8.85546875" style="5"/>
    <col min="15615" max="15615" width="19.7109375" style="5" customWidth="1"/>
    <col min="15616" max="15618" width="7.28515625" style="5" customWidth="1"/>
    <col min="15619" max="15621" width="6.7109375" style="5" customWidth="1"/>
    <col min="15622" max="15622" width="7.7109375" style="5" customWidth="1"/>
    <col min="15623" max="15633" width="6.7109375" style="5" customWidth="1"/>
    <col min="15634" max="15870" width="8.85546875" style="5"/>
    <col min="15871" max="15871" width="19.7109375" style="5" customWidth="1"/>
    <col min="15872" max="15874" width="7.28515625" style="5" customWidth="1"/>
    <col min="15875" max="15877" width="6.7109375" style="5" customWidth="1"/>
    <col min="15878" max="15878" width="7.7109375" style="5" customWidth="1"/>
    <col min="15879" max="15889" width="6.7109375" style="5" customWidth="1"/>
    <col min="15890" max="16126" width="8.85546875" style="5"/>
    <col min="16127" max="16127" width="19.7109375" style="5" customWidth="1"/>
    <col min="16128" max="16130" width="7.28515625" style="5" customWidth="1"/>
    <col min="16131" max="16133" width="6.7109375" style="5" customWidth="1"/>
    <col min="16134" max="16134" width="7.7109375" style="5" customWidth="1"/>
    <col min="16135" max="16145" width="6.7109375" style="5" customWidth="1"/>
    <col min="16146" max="16382" width="8.85546875" style="5"/>
    <col min="16383" max="16384" width="8.85546875" style="5" customWidth="1"/>
  </cols>
  <sheetData>
    <row r="1" spans="2:17" ht="16.5" x14ac:dyDescent="0.3">
      <c r="B1" s="3" t="s">
        <v>144</v>
      </c>
      <c r="C1" s="4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2:17" ht="4.9000000000000004" customHeight="1" x14ac:dyDescent="0.3">
      <c r="B2" s="31"/>
      <c r="C2" s="32"/>
      <c r="D2" s="33"/>
      <c r="E2" s="33"/>
      <c r="F2" s="33"/>
      <c r="G2" s="30"/>
      <c r="H2" s="30"/>
      <c r="I2" s="30"/>
      <c r="J2" s="30"/>
      <c r="K2" s="30"/>
      <c r="L2" s="30"/>
      <c r="M2" s="30"/>
      <c r="N2" s="30"/>
    </row>
    <row r="3" spans="2:17" ht="22.15" customHeight="1" x14ac:dyDescent="0.2">
      <c r="B3" s="266" t="s">
        <v>46</v>
      </c>
      <c r="C3" s="268" t="s">
        <v>47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</row>
    <row r="4" spans="2:17" ht="22.15" customHeight="1" x14ac:dyDescent="0.2">
      <c r="B4" s="267"/>
      <c r="C4" s="269" t="s">
        <v>0</v>
      </c>
      <c r="D4" s="263"/>
      <c r="E4" s="263"/>
      <c r="F4" s="263" t="s">
        <v>1</v>
      </c>
      <c r="G4" s="263"/>
      <c r="H4" s="263"/>
      <c r="I4" s="263" t="s">
        <v>48</v>
      </c>
      <c r="J4" s="263"/>
      <c r="K4" s="263"/>
      <c r="L4" s="263" t="s">
        <v>49</v>
      </c>
      <c r="M4" s="263"/>
      <c r="N4" s="263"/>
      <c r="O4" s="270" t="s">
        <v>50</v>
      </c>
      <c r="P4" s="270"/>
      <c r="Q4" s="270"/>
    </row>
    <row r="5" spans="2:17" ht="22.15" customHeight="1" x14ac:dyDescent="0.2">
      <c r="B5" s="267"/>
      <c r="C5" s="34" t="s">
        <v>0</v>
      </c>
      <c r="D5" s="35" t="s">
        <v>2</v>
      </c>
      <c r="E5" s="35" t="s">
        <v>3</v>
      </c>
      <c r="F5" s="35" t="s">
        <v>4</v>
      </c>
      <c r="G5" s="35" t="s">
        <v>2</v>
      </c>
      <c r="H5" s="35" t="s">
        <v>3</v>
      </c>
      <c r="I5" s="35" t="s">
        <v>4</v>
      </c>
      <c r="J5" s="35" t="s">
        <v>2</v>
      </c>
      <c r="K5" s="35" t="s">
        <v>3</v>
      </c>
      <c r="L5" s="35" t="s">
        <v>4</v>
      </c>
      <c r="M5" s="35" t="s">
        <v>2</v>
      </c>
      <c r="N5" s="35" t="s">
        <v>3</v>
      </c>
      <c r="O5" s="36" t="s">
        <v>4</v>
      </c>
      <c r="P5" s="36" t="s">
        <v>2</v>
      </c>
      <c r="Q5" s="36" t="s">
        <v>3</v>
      </c>
    </row>
    <row r="6" spans="2:17" ht="22.15" customHeight="1" x14ac:dyDescent="0.2">
      <c r="B6" s="37" t="s">
        <v>0</v>
      </c>
      <c r="C6" s="38">
        <v>43671</v>
      </c>
      <c r="D6" s="39">
        <v>22543</v>
      </c>
      <c r="E6" s="39">
        <v>21128</v>
      </c>
      <c r="F6" s="39">
        <v>27507</v>
      </c>
      <c r="G6" s="39">
        <v>13657</v>
      </c>
      <c r="H6" s="39">
        <v>13850</v>
      </c>
      <c r="I6" s="39">
        <v>13535</v>
      </c>
      <c r="J6" s="39">
        <v>7333</v>
      </c>
      <c r="K6" s="39">
        <v>6202</v>
      </c>
      <c r="L6" s="39">
        <v>1334</v>
      </c>
      <c r="M6" s="39">
        <v>788</v>
      </c>
      <c r="N6" s="39">
        <v>546</v>
      </c>
      <c r="O6" s="39">
        <v>1295</v>
      </c>
      <c r="P6" s="39">
        <v>765</v>
      </c>
      <c r="Q6" s="39">
        <v>530</v>
      </c>
    </row>
    <row r="7" spans="2:17" ht="21" customHeight="1" x14ac:dyDescent="0.2">
      <c r="B7" s="40" t="s">
        <v>51</v>
      </c>
      <c r="C7" s="143">
        <v>1546</v>
      </c>
      <c r="D7" s="145">
        <v>770</v>
      </c>
      <c r="E7" s="145">
        <v>776</v>
      </c>
      <c r="F7" s="145">
        <v>1140</v>
      </c>
      <c r="G7" s="145">
        <v>556</v>
      </c>
      <c r="H7" s="145">
        <v>584</v>
      </c>
      <c r="I7" s="145">
        <v>339</v>
      </c>
      <c r="J7" s="145">
        <v>172</v>
      </c>
      <c r="K7" s="145">
        <v>167</v>
      </c>
      <c r="L7" s="145">
        <v>34</v>
      </c>
      <c r="M7" s="145">
        <v>20</v>
      </c>
      <c r="N7" s="145">
        <v>14</v>
      </c>
      <c r="O7" s="145">
        <v>33</v>
      </c>
      <c r="P7" s="145">
        <v>22</v>
      </c>
      <c r="Q7" s="145">
        <v>11</v>
      </c>
    </row>
    <row r="8" spans="2:17" ht="21" customHeight="1" x14ac:dyDescent="0.2">
      <c r="B8" s="42" t="s">
        <v>52</v>
      </c>
      <c r="C8" s="96">
        <v>1884</v>
      </c>
      <c r="D8" s="146">
        <v>959</v>
      </c>
      <c r="E8" s="146">
        <v>925</v>
      </c>
      <c r="F8" s="146">
        <v>1383</v>
      </c>
      <c r="G8" s="146">
        <v>702</v>
      </c>
      <c r="H8" s="146">
        <v>681</v>
      </c>
      <c r="I8" s="146">
        <v>420</v>
      </c>
      <c r="J8" s="146">
        <v>215</v>
      </c>
      <c r="K8" s="146">
        <v>205</v>
      </c>
      <c r="L8" s="146">
        <v>31</v>
      </c>
      <c r="M8" s="146">
        <v>17</v>
      </c>
      <c r="N8" s="146">
        <v>14</v>
      </c>
      <c r="O8" s="146">
        <v>50</v>
      </c>
      <c r="P8" s="146">
        <v>25</v>
      </c>
      <c r="Q8" s="146">
        <v>25</v>
      </c>
    </row>
    <row r="9" spans="2:17" ht="21" customHeight="1" x14ac:dyDescent="0.2">
      <c r="B9" s="42" t="s">
        <v>53</v>
      </c>
      <c r="C9" s="96">
        <v>1999</v>
      </c>
      <c r="D9" s="146">
        <v>985</v>
      </c>
      <c r="E9" s="146">
        <v>1014</v>
      </c>
      <c r="F9" s="146">
        <v>1449</v>
      </c>
      <c r="G9" s="146">
        <v>719</v>
      </c>
      <c r="H9" s="146">
        <v>730</v>
      </c>
      <c r="I9" s="146">
        <v>458</v>
      </c>
      <c r="J9" s="146">
        <v>230</v>
      </c>
      <c r="K9" s="146">
        <v>228</v>
      </c>
      <c r="L9" s="146">
        <v>57</v>
      </c>
      <c r="M9" s="146">
        <v>18</v>
      </c>
      <c r="N9" s="146">
        <v>39</v>
      </c>
      <c r="O9" s="146">
        <v>35</v>
      </c>
      <c r="P9" s="146">
        <v>18</v>
      </c>
      <c r="Q9" s="146">
        <v>17</v>
      </c>
    </row>
    <row r="10" spans="2:17" ht="21" customHeight="1" x14ac:dyDescent="0.2">
      <c r="B10" s="43" t="s">
        <v>54</v>
      </c>
      <c r="C10" s="96">
        <v>2242</v>
      </c>
      <c r="D10" s="146">
        <v>1070</v>
      </c>
      <c r="E10" s="146">
        <v>1172</v>
      </c>
      <c r="F10" s="146">
        <v>1569</v>
      </c>
      <c r="G10" s="146">
        <v>711</v>
      </c>
      <c r="H10" s="146">
        <v>858</v>
      </c>
      <c r="I10" s="146">
        <v>570</v>
      </c>
      <c r="J10" s="146">
        <v>300</v>
      </c>
      <c r="K10" s="146">
        <v>270</v>
      </c>
      <c r="L10" s="146">
        <v>57</v>
      </c>
      <c r="M10" s="146">
        <v>38</v>
      </c>
      <c r="N10" s="146">
        <v>19</v>
      </c>
      <c r="O10" s="146">
        <v>46</v>
      </c>
      <c r="P10" s="146">
        <v>21</v>
      </c>
      <c r="Q10" s="146">
        <v>25</v>
      </c>
    </row>
    <row r="11" spans="2:17" ht="21" customHeight="1" x14ac:dyDescent="0.2">
      <c r="B11" s="43" t="s">
        <v>55</v>
      </c>
      <c r="C11" s="96">
        <v>2977</v>
      </c>
      <c r="D11" s="146">
        <v>1462</v>
      </c>
      <c r="E11" s="146">
        <v>1515</v>
      </c>
      <c r="F11" s="146">
        <v>1844</v>
      </c>
      <c r="G11" s="146">
        <v>812</v>
      </c>
      <c r="H11" s="146">
        <v>1032</v>
      </c>
      <c r="I11" s="146">
        <v>952</v>
      </c>
      <c r="J11" s="146">
        <v>545</v>
      </c>
      <c r="K11" s="146">
        <v>407</v>
      </c>
      <c r="L11" s="146">
        <v>72</v>
      </c>
      <c r="M11" s="146">
        <v>37</v>
      </c>
      <c r="N11" s="146">
        <v>35</v>
      </c>
      <c r="O11" s="146">
        <v>109</v>
      </c>
      <c r="P11" s="146">
        <v>68</v>
      </c>
      <c r="Q11" s="146">
        <v>41</v>
      </c>
    </row>
    <row r="12" spans="2:17" ht="21" customHeight="1" x14ac:dyDescent="0.2">
      <c r="B12" s="43" t="s">
        <v>56</v>
      </c>
      <c r="C12" s="96">
        <v>3662</v>
      </c>
      <c r="D12" s="146">
        <v>1990</v>
      </c>
      <c r="E12" s="146">
        <v>1672</v>
      </c>
      <c r="F12" s="146">
        <v>2230</v>
      </c>
      <c r="G12" s="146">
        <v>1083</v>
      </c>
      <c r="H12" s="146">
        <v>1147</v>
      </c>
      <c r="I12" s="146">
        <v>1159</v>
      </c>
      <c r="J12" s="146">
        <v>716</v>
      </c>
      <c r="K12" s="146">
        <v>443</v>
      </c>
      <c r="L12" s="146">
        <v>112</v>
      </c>
      <c r="M12" s="146">
        <v>68</v>
      </c>
      <c r="N12" s="146">
        <v>44</v>
      </c>
      <c r="O12" s="146">
        <v>161</v>
      </c>
      <c r="P12" s="146">
        <v>123</v>
      </c>
      <c r="Q12" s="146">
        <v>38</v>
      </c>
    </row>
    <row r="13" spans="2:17" ht="21" customHeight="1" x14ac:dyDescent="0.2">
      <c r="B13" s="43" t="s">
        <v>57</v>
      </c>
      <c r="C13" s="96">
        <v>3543</v>
      </c>
      <c r="D13" s="146">
        <v>1883</v>
      </c>
      <c r="E13" s="146">
        <v>1660</v>
      </c>
      <c r="F13" s="146">
        <v>2173</v>
      </c>
      <c r="G13" s="146">
        <v>1038</v>
      </c>
      <c r="H13" s="146">
        <v>1135</v>
      </c>
      <c r="I13" s="146">
        <v>1127</v>
      </c>
      <c r="J13" s="146">
        <v>689</v>
      </c>
      <c r="K13" s="146">
        <v>438</v>
      </c>
      <c r="L13" s="146">
        <v>133</v>
      </c>
      <c r="M13" s="146">
        <v>89</v>
      </c>
      <c r="N13" s="146">
        <v>44</v>
      </c>
      <c r="O13" s="146">
        <v>110</v>
      </c>
      <c r="P13" s="146">
        <v>67</v>
      </c>
      <c r="Q13" s="146">
        <v>43</v>
      </c>
    </row>
    <row r="14" spans="2:17" ht="21" customHeight="1" x14ac:dyDescent="0.2">
      <c r="B14" s="43" t="s">
        <v>58</v>
      </c>
      <c r="C14" s="96">
        <v>3279</v>
      </c>
      <c r="D14" s="146">
        <v>1709</v>
      </c>
      <c r="E14" s="146">
        <v>1570</v>
      </c>
      <c r="F14" s="146">
        <v>2036</v>
      </c>
      <c r="G14" s="146">
        <v>1003</v>
      </c>
      <c r="H14" s="146">
        <v>1033</v>
      </c>
      <c r="I14" s="146">
        <v>974</v>
      </c>
      <c r="J14" s="146">
        <v>540</v>
      </c>
      <c r="K14" s="146">
        <v>434</v>
      </c>
      <c r="L14" s="146">
        <v>162</v>
      </c>
      <c r="M14" s="146">
        <v>97</v>
      </c>
      <c r="N14" s="146">
        <v>65</v>
      </c>
      <c r="O14" s="146">
        <v>107</v>
      </c>
      <c r="P14" s="146">
        <v>69</v>
      </c>
      <c r="Q14" s="146">
        <v>38</v>
      </c>
    </row>
    <row r="15" spans="2:17" ht="21" customHeight="1" x14ac:dyDescent="0.2">
      <c r="B15" s="43" t="s">
        <v>59</v>
      </c>
      <c r="C15" s="96">
        <v>3438</v>
      </c>
      <c r="D15" s="146">
        <v>1800</v>
      </c>
      <c r="E15" s="146">
        <v>1638</v>
      </c>
      <c r="F15" s="146">
        <v>2112</v>
      </c>
      <c r="G15" s="146">
        <v>1077</v>
      </c>
      <c r="H15" s="146">
        <v>1035</v>
      </c>
      <c r="I15" s="146">
        <v>1078</v>
      </c>
      <c r="J15" s="146">
        <v>564</v>
      </c>
      <c r="K15" s="146">
        <v>514</v>
      </c>
      <c r="L15" s="146">
        <v>136</v>
      </c>
      <c r="M15" s="146">
        <v>86</v>
      </c>
      <c r="N15" s="146">
        <v>50</v>
      </c>
      <c r="O15" s="146">
        <v>112</v>
      </c>
      <c r="P15" s="146">
        <v>73</v>
      </c>
      <c r="Q15" s="146">
        <v>39</v>
      </c>
    </row>
    <row r="16" spans="2:17" ht="21" customHeight="1" x14ac:dyDescent="0.2">
      <c r="B16" s="43" t="s">
        <v>60</v>
      </c>
      <c r="C16" s="96">
        <v>3413</v>
      </c>
      <c r="D16" s="146">
        <v>1793</v>
      </c>
      <c r="E16" s="146">
        <v>1620</v>
      </c>
      <c r="F16" s="146">
        <v>2035</v>
      </c>
      <c r="G16" s="146">
        <v>1042</v>
      </c>
      <c r="H16" s="146">
        <v>993</v>
      </c>
      <c r="I16" s="146">
        <v>1158</v>
      </c>
      <c r="J16" s="146">
        <v>618</v>
      </c>
      <c r="K16" s="146">
        <v>540</v>
      </c>
      <c r="L16" s="146">
        <v>134</v>
      </c>
      <c r="M16" s="146">
        <v>88</v>
      </c>
      <c r="N16" s="146">
        <v>46</v>
      </c>
      <c r="O16" s="146">
        <v>86</v>
      </c>
      <c r="P16" s="146">
        <v>45</v>
      </c>
      <c r="Q16" s="146">
        <v>41</v>
      </c>
    </row>
    <row r="17" spans="2:17" ht="21" customHeight="1" x14ac:dyDescent="0.2">
      <c r="B17" s="43" t="s">
        <v>61</v>
      </c>
      <c r="C17" s="96">
        <v>3900</v>
      </c>
      <c r="D17" s="146">
        <v>2016</v>
      </c>
      <c r="E17" s="146">
        <v>1884</v>
      </c>
      <c r="F17" s="146">
        <v>2287</v>
      </c>
      <c r="G17" s="146">
        <v>1165</v>
      </c>
      <c r="H17" s="146">
        <v>1122</v>
      </c>
      <c r="I17" s="146">
        <v>1422</v>
      </c>
      <c r="J17" s="146">
        <v>746</v>
      </c>
      <c r="K17" s="146">
        <v>676</v>
      </c>
      <c r="L17" s="146">
        <v>106</v>
      </c>
      <c r="M17" s="146">
        <v>66</v>
      </c>
      <c r="N17" s="146">
        <v>40</v>
      </c>
      <c r="O17" s="146">
        <v>85</v>
      </c>
      <c r="P17" s="146">
        <v>39</v>
      </c>
      <c r="Q17" s="146">
        <v>46</v>
      </c>
    </row>
    <row r="18" spans="2:17" ht="21" customHeight="1" x14ac:dyDescent="0.2">
      <c r="B18" s="43" t="s">
        <v>62</v>
      </c>
      <c r="C18" s="96">
        <v>3671</v>
      </c>
      <c r="D18" s="146">
        <v>1882</v>
      </c>
      <c r="E18" s="146">
        <v>1789</v>
      </c>
      <c r="F18" s="146">
        <v>2254</v>
      </c>
      <c r="G18" s="146">
        <v>1107</v>
      </c>
      <c r="H18" s="146">
        <v>1147</v>
      </c>
      <c r="I18" s="146">
        <v>1204</v>
      </c>
      <c r="J18" s="146">
        <v>666</v>
      </c>
      <c r="K18" s="146">
        <v>538</v>
      </c>
      <c r="L18" s="146">
        <v>130</v>
      </c>
      <c r="M18" s="146">
        <v>67</v>
      </c>
      <c r="N18" s="146">
        <v>63</v>
      </c>
      <c r="O18" s="146">
        <v>83</v>
      </c>
      <c r="P18" s="146">
        <v>42</v>
      </c>
      <c r="Q18" s="146">
        <v>41</v>
      </c>
    </row>
    <row r="19" spans="2:17" ht="21" customHeight="1" x14ac:dyDescent="0.2">
      <c r="B19" s="43" t="s">
        <v>63</v>
      </c>
      <c r="C19" s="96">
        <v>3148</v>
      </c>
      <c r="D19" s="146">
        <v>1641</v>
      </c>
      <c r="E19" s="146">
        <v>1507</v>
      </c>
      <c r="F19" s="146">
        <v>1902</v>
      </c>
      <c r="G19" s="146">
        <v>1007</v>
      </c>
      <c r="H19" s="146">
        <v>895</v>
      </c>
      <c r="I19" s="146">
        <v>1093</v>
      </c>
      <c r="J19" s="146">
        <v>554</v>
      </c>
      <c r="K19" s="146">
        <v>539</v>
      </c>
      <c r="L19" s="146">
        <v>66</v>
      </c>
      <c r="M19" s="146">
        <v>34</v>
      </c>
      <c r="N19" s="146">
        <v>32</v>
      </c>
      <c r="O19" s="146">
        <v>87</v>
      </c>
      <c r="P19" s="146">
        <v>46</v>
      </c>
      <c r="Q19" s="146">
        <v>41</v>
      </c>
    </row>
    <row r="20" spans="2:17" ht="21" customHeight="1" x14ac:dyDescent="0.2">
      <c r="B20" s="43" t="s">
        <v>64</v>
      </c>
      <c r="C20" s="96">
        <v>2323</v>
      </c>
      <c r="D20" s="146">
        <v>1196</v>
      </c>
      <c r="E20" s="146">
        <v>1127</v>
      </c>
      <c r="F20" s="146">
        <v>1413</v>
      </c>
      <c r="G20" s="146">
        <v>730</v>
      </c>
      <c r="H20" s="146">
        <v>683</v>
      </c>
      <c r="I20" s="146">
        <v>783</v>
      </c>
      <c r="J20" s="146">
        <v>391</v>
      </c>
      <c r="K20" s="146">
        <v>392</v>
      </c>
      <c r="L20" s="146">
        <v>54</v>
      </c>
      <c r="M20" s="146">
        <v>30</v>
      </c>
      <c r="N20" s="146">
        <v>24</v>
      </c>
      <c r="O20" s="146">
        <v>73</v>
      </c>
      <c r="P20" s="146">
        <v>45</v>
      </c>
      <c r="Q20" s="146">
        <v>28</v>
      </c>
    </row>
    <row r="21" spans="2:17" ht="21" customHeight="1" x14ac:dyDescent="0.2">
      <c r="B21" s="43" t="s">
        <v>65</v>
      </c>
      <c r="C21" s="96">
        <v>1466</v>
      </c>
      <c r="D21" s="146">
        <v>781</v>
      </c>
      <c r="E21" s="146">
        <v>685</v>
      </c>
      <c r="F21" s="146">
        <v>949</v>
      </c>
      <c r="G21" s="146">
        <v>487</v>
      </c>
      <c r="H21" s="146">
        <v>462</v>
      </c>
      <c r="I21" s="146">
        <v>419</v>
      </c>
      <c r="J21" s="146">
        <v>235</v>
      </c>
      <c r="K21" s="146">
        <v>184</v>
      </c>
      <c r="L21" s="146">
        <v>36</v>
      </c>
      <c r="M21" s="146">
        <v>26</v>
      </c>
      <c r="N21" s="146">
        <v>10</v>
      </c>
      <c r="O21" s="146">
        <v>62</v>
      </c>
      <c r="P21" s="146">
        <v>33</v>
      </c>
      <c r="Q21" s="146">
        <v>29</v>
      </c>
    </row>
    <row r="22" spans="2:17" ht="21" customHeight="1" x14ac:dyDescent="0.2">
      <c r="B22" s="44" t="s">
        <v>66</v>
      </c>
      <c r="C22" s="144">
        <v>1180</v>
      </c>
      <c r="D22" s="146">
        <v>606</v>
      </c>
      <c r="E22" s="146">
        <v>574</v>
      </c>
      <c r="F22" s="146">
        <v>731</v>
      </c>
      <c r="G22" s="147">
        <v>418</v>
      </c>
      <c r="H22" s="147">
        <v>313</v>
      </c>
      <c r="I22" s="146">
        <v>379</v>
      </c>
      <c r="J22" s="147">
        <v>152</v>
      </c>
      <c r="K22" s="147">
        <v>227</v>
      </c>
      <c r="L22" s="146">
        <v>14</v>
      </c>
      <c r="M22" s="147">
        <v>7</v>
      </c>
      <c r="N22" s="147">
        <v>7</v>
      </c>
      <c r="O22" s="146">
        <v>56</v>
      </c>
      <c r="P22" s="147">
        <v>29</v>
      </c>
      <c r="Q22" s="147">
        <v>27</v>
      </c>
    </row>
    <row r="23" spans="2:17" ht="22.15" customHeight="1" x14ac:dyDescent="0.2">
      <c r="B23" s="45" t="s">
        <v>23</v>
      </c>
      <c r="C23" s="46">
        <f>D23+E23</f>
        <v>100</v>
      </c>
      <c r="D23" s="47">
        <f>D6/C6%</f>
        <v>51.620068237503148</v>
      </c>
      <c r="E23" s="47">
        <f>E6/C6%</f>
        <v>48.379931762496852</v>
      </c>
      <c r="F23" s="47">
        <f>F6/C6%</f>
        <v>62.986879164663051</v>
      </c>
      <c r="G23" s="47">
        <f>G6/C6%</f>
        <v>31.272469144283392</v>
      </c>
      <c r="H23" s="47">
        <f>H6/C6%</f>
        <v>31.71441002037966</v>
      </c>
      <c r="I23" s="47">
        <f>I6/C6%</f>
        <v>30.99310755421218</v>
      </c>
      <c r="J23" s="47">
        <f>J6/C6%</f>
        <v>16.791463442559134</v>
      </c>
      <c r="K23" s="47">
        <f>K6/C6%</f>
        <v>14.201644111653042</v>
      </c>
      <c r="L23" s="47">
        <f>L6/C6%</f>
        <v>3.0546586979918025</v>
      </c>
      <c r="M23" s="47">
        <f>M6/C6%</f>
        <v>1.8044010899681713</v>
      </c>
      <c r="N23" s="47">
        <f>N6/C6%</f>
        <v>1.2502576080236314</v>
      </c>
      <c r="O23" s="47">
        <f>O6/C6%</f>
        <v>2.9653545831329717</v>
      </c>
      <c r="P23" s="47">
        <f>P6/C6%</f>
        <v>1.7517345606924504</v>
      </c>
      <c r="Q23" s="47">
        <f>Q6/C6%</f>
        <v>1.2136200224405211</v>
      </c>
    </row>
    <row r="24" spans="2:17" ht="5.45" customHeight="1" x14ac:dyDescent="0.3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2:17" ht="16.149999999999999" customHeight="1" x14ac:dyDescent="0.25">
      <c r="B25" s="48" t="s">
        <v>139</v>
      </c>
      <c r="C25" s="49"/>
      <c r="D25" s="49"/>
      <c r="E25" s="49"/>
      <c r="F25" s="49"/>
      <c r="G25" s="49"/>
      <c r="H25" s="49"/>
      <c r="I25" s="49"/>
      <c r="J25" s="49"/>
      <c r="K25" s="49"/>
      <c r="L25" s="26"/>
      <c r="M25" s="26"/>
      <c r="N25" s="26"/>
    </row>
    <row r="26" spans="2:17" ht="16.149999999999999" customHeight="1" x14ac:dyDescent="0.25">
      <c r="B26" s="24" t="s">
        <v>67</v>
      </c>
      <c r="C26" s="49"/>
      <c r="D26" s="49"/>
      <c r="E26" s="49"/>
      <c r="F26" s="49"/>
      <c r="G26" s="49"/>
      <c r="H26" s="49"/>
      <c r="I26" s="49"/>
      <c r="J26" s="49"/>
      <c r="K26" s="49"/>
    </row>
    <row r="27" spans="2:17" ht="16.149999999999999" customHeight="1" x14ac:dyDescent="0.25">
      <c r="B27" s="26" t="s">
        <v>68</v>
      </c>
      <c r="C27" s="49"/>
      <c r="D27" s="50"/>
      <c r="E27" s="50"/>
      <c r="F27" s="49"/>
      <c r="G27" s="49"/>
      <c r="H27" s="49"/>
      <c r="I27" s="49"/>
      <c r="J27" s="49"/>
      <c r="K27" s="49"/>
    </row>
  </sheetData>
  <mergeCells count="7">
    <mergeCell ref="B3:B5"/>
    <mergeCell ref="C3:Q3"/>
    <mergeCell ref="C4:E4"/>
    <mergeCell ref="F4:H4"/>
    <mergeCell ref="I4:K4"/>
    <mergeCell ref="L4:N4"/>
    <mergeCell ref="O4:Q4"/>
  </mergeCells>
  <conditionalFormatting sqref="D7:Q22">
    <cfRule type="cellIs" dxfId="2" priority="2" operator="equal">
      <formula>0</formula>
    </cfRule>
  </conditionalFormatting>
  <pageMargins left="0.19" right="0.16" top="0.28000000000000003" bottom="0.24803149599999999" header="0.22" footer="0.31496062992126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44"/>
  <sheetViews>
    <sheetView zoomScaleNormal="100" workbookViewId="0">
      <selection activeCell="B17" sqref="B17"/>
    </sheetView>
  </sheetViews>
  <sheetFormatPr defaultColWidth="9.140625" defaultRowHeight="15" x14ac:dyDescent="0.3"/>
  <cols>
    <col min="1" max="1" width="1.140625" style="30" customWidth="1"/>
    <col min="2" max="2" width="29.28515625" style="30" customWidth="1"/>
    <col min="3" max="5" width="15.7109375" style="30" customWidth="1"/>
    <col min="6" max="6" width="20.85546875" style="30" customWidth="1"/>
    <col min="7" max="236" width="9.140625" style="30"/>
    <col min="237" max="237" width="1.140625" style="30" customWidth="1"/>
    <col min="238" max="238" width="29.28515625" style="30" customWidth="1"/>
    <col min="239" max="241" width="15.7109375" style="30" customWidth="1"/>
    <col min="242" max="242" width="20.85546875" style="30" customWidth="1"/>
    <col min="243" max="492" width="9.140625" style="30"/>
    <col min="493" max="493" width="1.140625" style="30" customWidth="1"/>
    <col min="494" max="494" width="29.28515625" style="30" customWidth="1"/>
    <col min="495" max="497" width="15.7109375" style="30" customWidth="1"/>
    <col min="498" max="498" width="20.85546875" style="30" customWidth="1"/>
    <col min="499" max="748" width="9.140625" style="30"/>
    <col min="749" max="749" width="1.140625" style="30" customWidth="1"/>
    <col min="750" max="750" width="29.28515625" style="30" customWidth="1"/>
    <col min="751" max="753" width="15.7109375" style="30" customWidth="1"/>
    <col min="754" max="754" width="20.85546875" style="30" customWidth="1"/>
    <col min="755" max="1004" width="9.140625" style="30"/>
    <col min="1005" max="1005" width="1.140625" style="30" customWidth="1"/>
    <col min="1006" max="1006" width="29.28515625" style="30" customWidth="1"/>
    <col min="1007" max="1009" width="15.7109375" style="30" customWidth="1"/>
    <col min="1010" max="1010" width="20.85546875" style="30" customWidth="1"/>
    <col min="1011" max="1260" width="9.140625" style="30"/>
    <col min="1261" max="1261" width="1.140625" style="30" customWidth="1"/>
    <col min="1262" max="1262" width="29.28515625" style="30" customWidth="1"/>
    <col min="1263" max="1265" width="15.7109375" style="30" customWidth="1"/>
    <col min="1266" max="1266" width="20.85546875" style="30" customWidth="1"/>
    <col min="1267" max="1516" width="9.140625" style="30"/>
    <col min="1517" max="1517" width="1.140625" style="30" customWidth="1"/>
    <col min="1518" max="1518" width="29.28515625" style="30" customWidth="1"/>
    <col min="1519" max="1521" width="15.7109375" style="30" customWidth="1"/>
    <col min="1522" max="1522" width="20.85546875" style="30" customWidth="1"/>
    <col min="1523" max="1772" width="9.140625" style="30"/>
    <col min="1773" max="1773" width="1.140625" style="30" customWidth="1"/>
    <col min="1774" max="1774" width="29.28515625" style="30" customWidth="1"/>
    <col min="1775" max="1777" width="15.7109375" style="30" customWidth="1"/>
    <col min="1778" max="1778" width="20.85546875" style="30" customWidth="1"/>
    <col min="1779" max="2028" width="9.140625" style="30"/>
    <col min="2029" max="2029" width="1.140625" style="30" customWidth="1"/>
    <col min="2030" max="2030" width="29.28515625" style="30" customWidth="1"/>
    <col min="2031" max="2033" width="15.7109375" style="30" customWidth="1"/>
    <col min="2034" max="2034" width="20.85546875" style="30" customWidth="1"/>
    <col min="2035" max="2284" width="9.140625" style="30"/>
    <col min="2285" max="2285" width="1.140625" style="30" customWidth="1"/>
    <col min="2286" max="2286" width="29.28515625" style="30" customWidth="1"/>
    <col min="2287" max="2289" width="15.7109375" style="30" customWidth="1"/>
    <col min="2290" max="2290" width="20.85546875" style="30" customWidth="1"/>
    <col min="2291" max="2540" width="9.140625" style="30"/>
    <col min="2541" max="2541" width="1.140625" style="30" customWidth="1"/>
    <col min="2542" max="2542" width="29.28515625" style="30" customWidth="1"/>
    <col min="2543" max="2545" width="15.7109375" style="30" customWidth="1"/>
    <col min="2546" max="2546" width="20.85546875" style="30" customWidth="1"/>
    <col min="2547" max="2796" width="9.140625" style="30"/>
    <col min="2797" max="2797" width="1.140625" style="30" customWidth="1"/>
    <col min="2798" max="2798" width="29.28515625" style="30" customWidth="1"/>
    <col min="2799" max="2801" width="15.7109375" style="30" customWidth="1"/>
    <col min="2802" max="2802" width="20.85546875" style="30" customWidth="1"/>
    <col min="2803" max="3052" width="9.140625" style="30"/>
    <col min="3053" max="3053" width="1.140625" style="30" customWidth="1"/>
    <col min="3054" max="3054" width="29.28515625" style="30" customWidth="1"/>
    <col min="3055" max="3057" width="15.7109375" style="30" customWidth="1"/>
    <col min="3058" max="3058" width="20.85546875" style="30" customWidth="1"/>
    <col min="3059" max="3308" width="9.140625" style="30"/>
    <col min="3309" max="3309" width="1.140625" style="30" customWidth="1"/>
    <col min="3310" max="3310" width="29.28515625" style="30" customWidth="1"/>
    <col min="3311" max="3313" width="15.7109375" style="30" customWidth="1"/>
    <col min="3314" max="3314" width="20.85546875" style="30" customWidth="1"/>
    <col min="3315" max="3564" width="9.140625" style="30"/>
    <col min="3565" max="3565" width="1.140625" style="30" customWidth="1"/>
    <col min="3566" max="3566" width="29.28515625" style="30" customWidth="1"/>
    <col min="3567" max="3569" width="15.7109375" style="30" customWidth="1"/>
    <col min="3570" max="3570" width="20.85546875" style="30" customWidth="1"/>
    <col min="3571" max="3820" width="9.140625" style="30"/>
    <col min="3821" max="3821" width="1.140625" style="30" customWidth="1"/>
    <col min="3822" max="3822" width="29.28515625" style="30" customWidth="1"/>
    <col min="3823" max="3825" width="15.7109375" style="30" customWidth="1"/>
    <col min="3826" max="3826" width="20.85546875" style="30" customWidth="1"/>
    <col min="3827" max="4076" width="9.140625" style="30"/>
    <col min="4077" max="4077" width="1.140625" style="30" customWidth="1"/>
    <col min="4078" max="4078" width="29.28515625" style="30" customWidth="1"/>
    <col min="4079" max="4081" width="15.7109375" style="30" customWidth="1"/>
    <col min="4082" max="4082" width="20.85546875" style="30" customWidth="1"/>
    <col min="4083" max="4332" width="9.140625" style="30"/>
    <col min="4333" max="4333" width="1.140625" style="30" customWidth="1"/>
    <col min="4334" max="4334" width="29.28515625" style="30" customWidth="1"/>
    <col min="4335" max="4337" width="15.7109375" style="30" customWidth="1"/>
    <col min="4338" max="4338" width="20.85546875" style="30" customWidth="1"/>
    <col min="4339" max="4588" width="9.140625" style="30"/>
    <col min="4589" max="4589" width="1.140625" style="30" customWidth="1"/>
    <col min="4590" max="4590" width="29.28515625" style="30" customWidth="1"/>
    <col min="4591" max="4593" width="15.7109375" style="30" customWidth="1"/>
    <col min="4594" max="4594" width="20.85546875" style="30" customWidth="1"/>
    <col min="4595" max="4844" width="9.140625" style="30"/>
    <col min="4845" max="4845" width="1.140625" style="30" customWidth="1"/>
    <col min="4846" max="4846" width="29.28515625" style="30" customWidth="1"/>
    <col min="4847" max="4849" width="15.7109375" style="30" customWidth="1"/>
    <col min="4850" max="4850" width="20.85546875" style="30" customWidth="1"/>
    <col min="4851" max="5100" width="9.140625" style="30"/>
    <col min="5101" max="5101" width="1.140625" style="30" customWidth="1"/>
    <col min="5102" max="5102" width="29.28515625" style="30" customWidth="1"/>
    <col min="5103" max="5105" width="15.7109375" style="30" customWidth="1"/>
    <col min="5106" max="5106" width="20.85546875" style="30" customWidth="1"/>
    <col min="5107" max="5356" width="9.140625" style="30"/>
    <col min="5357" max="5357" width="1.140625" style="30" customWidth="1"/>
    <col min="5358" max="5358" width="29.28515625" style="30" customWidth="1"/>
    <col min="5359" max="5361" width="15.7109375" style="30" customWidth="1"/>
    <col min="5362" max="5362" width="20.85546875" style="30" customWidth="1"/>
    <col min="5363" max="5612" width="9.140625" style="30"/>
    <col min="5613" max="5613" width="1.140625" style="30" customWidth="1"/>
    <col min="5614" max="5614" width="29.28515625" style="30" customWidth="1"/>
    <col min="5615" max="5617" width="15.7109375" style="30" customWidth="1"/>
    <col min="5618" max="5618" width="20.85546875" style="30" customWidth="1"/>
    <col min="5619" max="5868" width="9.140625" style="30"/>
    <col min="5869" max="5869" width="1.140625" style="30" customWidth="1"/>
    <col min="5870" max="5870" width="29.28515625" style="30" customWidth="1"/>
    <col min="5871" max="5873" width="15.7109375" style="30" customWidth="1"/>
    <col min="5874" max="5874" width="20.85546875" style="30" customWidth="1"/>
    <col min="5875" max="6124" width="9.140625" style="30"/>
    <col min="6125" max="6125" width="1.140625" style="30" customWidth="1"/>
    <col min="6126" max="6126" width="29.28515625" style="30" customWidth="1"/>
    <col min="6127" max="6129" width="15.7109375" style="30" customWidth="1"/>
    <col min="6130" max="6130" width="20.85546875" style="30" customWidth="1"/>
    <col min="6131" max="6380" width="9.140625" style="30"/>
    <col min="6381" max="6381" width="1.140625" style="30" customWidth="1"/>
    <col min="6382" max="6382" width="29.28515625" style="30" customWidth="1"/>
    <col min="6383" max="6385" width="15.7109375" style="30" customWidth="1"/>
    <col min="6386" max="6386" width="20.85546875" style="30" customWidth="1"/>
    <col min="6387" max="6636" width="9.140625" style="30"/>
    <col min="6637" max="6637" width="1.140625" style="30" customWidth="1"/>
    <col min="6638" max="6638" width="29.28515625" style="30" customWidth="1"/>
    <col min="6639" max="6641" width="15.7109375" style="30" customWidth="1"/>
    <col min="6642" max="6642" width="20.85546875" style="30" customWidth="1"/>
    <col min="6643" max="6892" width="9.140625" style="30"/>
    <col min="6893" max="6893" width="1.140625" style="30" customWidth="1"/>
    <col min="6894" max="6894" width="29.28515625" style="30" customWidth="1"/>
    <col min="6895" max="6897" width="15.7109375" style="30" customWidth="1"/>
    <col min="6898" max="6898" width="20.85546875" style="30" customWidth="1"/>
    <col min="6899" max="7148" width="9.140625" style="30"/>
    <col min="7149" max="7149" width="1.140625" style="30" customWidth="1"/>
    <col min="7150" max="7150" width="29.28515625" style="30" customWidth="1"/>
    <col min="7151" max="7153" width="15.7109375" style="30" customWidth="1"/>
    <col min="7154" max="7154" width="20.85546875" style="30" customWidth="1"/>
    <col min="7155" max="7404" width="9.140625" style="30"/>
    <col min="7405" max="7405" width="1.140625" style="30" customWidth="1"/>
    <col min="7406" max="7406" width="29.28515625" style="30" customWidth="1"/>
    <col min="7407" max="7409" width="15.7109375" style="30" customWidth="1"/>
    <col min="7410" max="7410" width="20.85546875" style="30" customWidth="1"/>
    <col min="7411" max="7660" width="9.140625" style="30"/>
    <col min="7661" max="7661" width="1.140625" style="30" customWidth="1"/>
    <col min="7662" max="7662" width="29.28515625" style="30" customWidth="1"/>
    <col min="7663" max="7665" width="15.7109375" style="30" customWidth="1"/>
    <col min="7666" max="7666" width="20.85546875" style="30" customWidth="1"/>
    <col min="7667" max="7916" width="9.140625" style="30"/>
    <col min="7917" max="7917" width="1.140625" style="30" customWidth="1"/>
    <col min="7918" max="7918" width="29.28515625" style="30" customWidth="1"/>
    <col min="7919" max="7921" width="15.7109375" style="30" customWidth="1"/>
    <col min="7922" max="7922" width="20.85546875" style="30" customWidth="1"/>
    <col min="7923" max="8172" width="9.140625" style="30"/>
    <col min="8173" max="8173" width="1.140625" style="30" customWidth="1"/>
    <col min="8174" max="8174" width="29.28515625" style="30" customWidth="1"/>
    <col min="8175" max="8177" width="15.7109375" style="30" customWidth="1"/>
    <col min="8178" max="8178" width="20.85546875" style="30" customWidth="1"/>
    <col min="8179" max="8428" width="9.140625" style="30"/>
    <col min="8429" max="8429" width="1.140625" style="30" customWidth="1"/>
    <col min="8430" max="8430" width="29.28515625" style="30" customWidth="1"/>
    <col min="8431" max="8433" width="15.7109375" style="30" customWidth="1"/>
    <col min="8434" max="8434" width="20.85546875" style="30" customWidth="1"/>
    <col min="8435" max="8684" width="9.140625" style="30"/>
    <col min="8685" max="8685" width="1.140625" style="30" customWidth="1"/>
    <col min="8686" max="8686" width="29.28515625" style="30" customWidth="1"/>
    <col min="8687" max="8689" width="15.7109375" style="30" customWidth="1"/>
    <col min="8690" max="8690" width="20.85546875" style="30" customWidth="1"/>
    <col min="8691" max="8940" width="9.140625" style="30"/>
    <col min="8941" max="8941" width="1.140625" style="30" customWidth="1"/>
    <col min="8942" max="8942" width="29.28515625" style="30" customWidth="1"/>
    <col min="8943" max="8945" width="15.7109375" style="30" customWidth="1"/>
    <col min="8946" max="8946" width="20.85546875" style="30" customWidth="1"/>
    <col min="8947" max="9196" width="9.140625" style="30"/>
    <col min="9197" max="9197" width="1.140625" style="30" customWidth="1"/>
    <col min="9198" max="9198" width="29.28515625" style="30" customWidth="1"/>
    <col min="9199" max="9201" width="15.7109375" style="30" customWidth="1"/>
    <col min="9202" max="9202" width="20.85546875" style="30" customWidth="1"/>
    <col min="9203" max="9452" width="9.140625" style="30"/>
    <col min="9453" max="9453" width="1.140625" style="30" customWidth="1"/>
    <col min="9454" max="9454" width="29.28515625" style="30" customWidth="1"/>
    <col min="9455" max="9457" width="15.7109375" style="30" customWidth="1"/>
    <col min="9458" max="9458" width="20.85546875" style="30" customWidth="1"/>
    <col min="9459" max="9708" width="9.140625" style="30"/>
    <col min="9709" max="9709" width="1.140625" style="30" customWidth="1"/>
    <col min="9710" max="9710" width="29.28515625" style="30" customWidth="1"/>
    <col min="9711" max="9713" width="15.7109375" style="30" customWidth="1"/>
    <col min="9714" max="9714" width="20.85546875" style="30" customWidth="1"/>
    <col min="9715" max="9964" width="9.140625" style="30"/>
    <col min="9965" max="9965" width="1.140625" style="30" customWidth="1"/>
    <col min="9966" max="9966" width="29.28515625" style="30" customWidth="1"/>
    <col min="9967" max="9969" width="15.7109375" style="30" customWidth="1"/>
    <col min="9970" max="9970" width="20.85546875" style="30" customWidth="1"/>
    <col min="9971" max="10220" width="9.140625" style="30"/>
    <col min="10221" max="10221" width="1.140625" style="30" customWidth="1"/>
    <col min="10222" max="10222" width="29.28515625" style="30" customWidth="1"/>
    <col min="10223" max="10225" width="15.7109375" style="30" customWidth="1"/>
    <col min="10226" max="10226" width="20.85546875" style="30" customWidth="1"/>
    <col min="10227" max="10476" width="9.140625" style="30"/>
    <col min="10477" max="10477" width="1.140625" style="30" customWidth="1"/>
    <col min="10478" max="10478" width="29.28515625" style="30" customWidth="1"/>
    <col min="10479" max="10481" width="15.7109375" style="30" customWidth="1"/>
    <col min="10482" max="10482" width="20.85546875" style="30" customWidth="1"/>
    <col min="10483" max="10732" width="9.140625" style="30"/>
    <col min="10733" max="10733" width="1.140625" style="30" customWidth="1"/>
    <col min="10734" max="10734" width="29.28515625" style="30" customWidth="1"/>
    <col min="10735" max="10737" width="15.7109375" style="30" customWidth="1"/>
    <col min="10738" max="10738" width="20.85546875" style="30" customWidth="1"/>
    <col min="10739" max="10988" width="9.140625" style="30"/>
    <col min="10989" max="10989" width="1.140625" style="30" customWidth="1"/>
    <col min="10990" max="10990" width="29.28515625" style="30" customWidth="1"/>
    <col min="10991" max="10993" width="15.7109375" style="30" customWidth="1"/>
    <col min="10994" max="10994" width="20.85546875" style="30" customWidth="1"/>
    <col min="10995" max="11244" width="9.140625" style="30"/>
    <col min="11245" max="11245" width="1.140625" style="30" customWidth="1"/>
    <col min="11246" max="11246" width="29.28515625" style="30" customWidth="1"/>
    <col min="11247" max="11249" width="15.7109375" style="30" customWidth="1"/>
    <col min="11250" max="11250" width="20.85546875" style="30" customWidth="1"/>
    <col min="11251" max="11500" width="9.140625" style="30"/>
    <col min="11501" max="11501" width="1.140625" style="30" customWidth="1"/>
    <col min="11502" max="11502" width="29.28515625" style="30" customWidth="1"/>
    <col min="11503" max="11505" width="15.7109375" style="30" customWidth="1"/>
    <col min="11506" max="11506" width="20.85546875" style="30" customWidth="1"/>
    <col min="11507" max="11756" width="9.140625" style="30"/>
    <col min="11757" max="11757" width="1.140625" style="30" customWidth="1"/>
    <col min="11758" max="11758" width="29.28515625" style="30" customWidth="1"/>
    <col min="11759" max="11761" width="15.7109375" style="30" customWidth="1"/>
    <col min="11762" max="11762" width="20.85546875" style="30" customWidth="1"/>
    <col min="11763" max="12012" width="9.140625" style="30"/>
    <col min="12013" max="12013" width="1.140625" style="30" customWidth="1"/>
    <col min="12014" max="12014" width="29.28515625" style="30" customWidth="1"/>
    <col min="12015" max="12017" width="15.7109375" style="30" customWidth="1"/>
    <col min="12018" max="12018" width="20.85546875" style="30" customWidth="1"/>
    <col min="12019" max="12268" width="9.140625" style="30"/>
    <col min="12269" max="12269" width="1.140625" style="30" customWidth="1"/>
    <col min="12270" max="12270" width="29.28515625" style="30" customWidth="1"/>
    <col min="12271" max="12273" width="15.7109375" style="30" customWidth="1"/>
    <col min="12274" max="12274" width="20.85546875" style="30" customWidth="1"/>
    <col min="12275" max="12524" width="9.140625" style="30"/>
    <col min="12525" max="12525" width="1.140625" style="30" customWidth="1"/>
    <col min="12526" max="12526" width="29.28515625" style="30" customWidth="1"/>
    <col min="12527" max="12529" width="15.7109375" style="30" customWidth="1"/>
    <col min="12530" max="12530" width="20.85546875" style="30" customWidth="1"/>
    <col min="12531" max="12780" width="9.140625" style="30"/>
    <col min="12781" max="12781" width="1.140625" style="30" customWidth="1"/>
    <col min="12782" max="12782" width="29.28515625" style="30" customWidth="1"/>
    <col min="12783" max="12785" width="15.7109375" style="30" customWidth="1"/>
    <col min="12786" max="12786" width="20.85546875" style="30" customWidth="1"/>
    <col min="12787" max="13036" width="9.140625" style="30"/>
    <col min="13037" max="13037" width="1.140625" style="30" customWidth="1"/>
    <col min="13038" max="13038" width="29.28515625" style="30" customWidth="1"/>
    <col min="13039" max="13041" width="15.7109375" style="30" customWidth="1"/>
    <col min="13042" max="13042" width="20.85546875" style="30" customWidth="1"/>
    <col min="13043" max="13292" width="9.140625" style="30"/>
    <col min="13293" max="13293" width="1.140625" style="30" customWidth="1"/>
    <col min="13294" max="13294" width="29.28515625" style="30" customWidth="1"/>
    <col min="13295" max="13297" width="15.7109375" style="30" customWidth="1"/>
    <col min="13298" max="13298" width="20.85546875" style="30" customWidth="1"/>
    <col min="13299" max="13548" width="9.140625" style="30"/>
    <col min="13549" max="13549" width="1.140625" style="30" customWidth="1"/>
    <col min="13550" max="13550" width="29.28515625" style="30" customWidth="1"/>
    <col min="13551" max="13553" width="15.7109375" style="30" customWidth="1"/>
    <col min="13554" max="13554" width="20.85546875" style="30" customWidth="1"/>
    <col min="13555" max="13804" width="9.140625" style="30"/>
    <col min="13805" max="13805" width="1.140625" style="30" customWidth="1"/>
    <col min="13806" max="13806" width="29.28515625" style="30" customWidth="1"/>
    <col min="13807" max="13809" width="15.7109375" style="30" customWidth="1"/>
    <col min="13810" max="13810" width="20.85546875" style="30" customWidth="1"/>
    <col min="13811" max="14060" width="9.140625" style="30"/>
    <col min="14061" max="14061" width="1.140625" style="30" customWidth="1"/>
    <col min="14062" max="14062" width="29.28515625" style="30" customWidth="1"/>
    <col min="14063" max="14065" width="15.7109375" style="30" customWidth="1"/>
    <col min="14066" max="14066" width="20.85546875" style="30" customWidth="1"/>
    <col min="14067" max="14316" width="9.140625" style="30"/>
    <col min="14317" max="14317" width="1.140625" style="30" customWidth="1"/>
    <col min="14318" max="14318" width="29.28515625" style="30" customWidth="1"/>
    <col min="14319" max="14321" width="15.7109375" style="30" customWidth="1"/>
    <col min="14322" max="14322" width="20.85546875" style="30" customWidth="1"/>
    <col min="14323" max="14572" width="9.140625" style="30"/>
    <col min="14573" max="14573" width="1.140625" style="30" customWidth="1"/>
    <col min="14574" max="14574" width="29.28515625" style="30" customWidth="1"/>
    <col min="14575" max="14577" width="15.7109375" style="30" customWidth="1"/>
    <col min="14578" max="14578" width="20.85546875" style="30" customWidth="1"/>
    <col min="14579" max="14828" width="9.140625" style="30"/>
    <col min="14829" max="14829" width="1.140625" style="30" customWidth="1"/>
    <col min="14830" max="14830" width="29.28515625" style="30" customWidth="1"/>
    <col min="14831" max="14833" width="15.7109375" style="30" customWidth="1"/>
    <col min="14834" max="14834" width="20.85546875" style="30" customWidth="1"/>
    <col min="14835" max="15084" width="9.140625" style="30"/>
    <col min="15085" max="15085" width="1.140625" style="30" customWidth="1"/>
    <col min="15086" max="15086" width="29.28515625" style="30" customWidth="1"/>
    <col min="15087" max="15089" width="15.7109375" style="30" customWidth="1"/>
    <col min="15090" max="15090" width="20.85546875" style="30" customWidth="1"/>
    <col min="15091" max="15340" width="9.140625" style="30"/>
    <col min="15341" max="15341" width="1.140625" style="30" customWidth="1"/>
    <col min="15342" max="15342" width="29.28515625" style="30" customWidth="1"/>
    <col min="15343" max="15345" width="15.7109375" style="30" customWidth="1"/>
    <col min="15346" max="15346" width="20.85546875" style="30" customWidth="1"/>
    <col min="15347" max="15596" width="9.140625" style="30"/>
    <col min="15597" max="15597" width="1.140625" style="30" customWidth="1"/>
    <col min="15598" max="15598" width="29.28515625" style="30" customWidth="1"/>
    <col min="15599" max="15601" width="15.7109375" style="30" customWidth="1"/>
    <col min="15602" max="15602" width="20.85546875" style="30" customWidth="1"/>
    <col min="15603" max="15852" width="9.140625" style="30"/>
    <col min="15853" max="15853" width="1.140625" style="30" customWidth="1"/>
    <col min="15854" max="15854" width="29.28515625" style="30" customWidth="1"/>
    <col min="15855" max="15857" width="15.7109375" style="30" customWidth="1"/>
    <col min="15858" max="15858" width="20.85546875" style="30" customWidth="1"/>
    <col min="15859" max="16108" width="9.140625" style="30"/>
    <col min="16109" max="16109" width="1.140625" style="30" customWidth="1"/>
    <col min="16110" max="16110" width="29.28515625" style="30" customWidth="1"/>
    <col min="16111" max="16113" width="15.7109375" style="30" customWidth="1"/>
    <col min="16114" max="16114" width="20.85546875" style="30" customWidth="1"/>
    <col min="16115" max="16384" width="9.140625" style="30"/>
  </cols>
  <sheetData>
    <row r="1" spans="2:10" ht="16.5" x14ac:dyDescent="0.3">
      <c r="B1" s="51" t="s">
        <v>145</v>
      </c>
      <c r="C1" s="52"/>
      <c r="D1" s="52"/>
      <c r="E1" s="52"/>
      <c r="F1" s="52"/>
    </row>
    <row r="2" spans="2:10" ht="6.6" customHeight="1" x14ac:dyDescent="0.3">
      <c r="B2" s="51"/>
      <c r="C2" s="52"/>
      <c r="D2" s="52"/>
      <c r="E2" s="52"/>
      <c r="F2" s="52"/>
    </row>
    <row r="3" spans="2:10" ht="21" customHeight="1" x14ac:dyDescent="0.3">
      <c r="B3" s="53" t="s">
        <v>69</v>
      </c>
      <c r="C3" s="271" t="s">
        <v>70</v>
      </c>
      <c r="D3" s="272"/>
      <c r="E3" s="272" t="s">
        <v>0</v>
      </c>
      <c r="F3" s="272" t="s">
        <v>71</v>
      </c>
    </row>
    <row r="4" spans="2:10" ht="21" customHeight="1" x14ac:dyDescent="0.3">
      <c r="B4" s="54" t="s">
        <v>72</v>
      </c>
      <c r="C4" s="55" t="s">
        <v>32</v>
      </c>
      <c r="D4" s="56" t="s">
        <v>33</v>
      </c>
      <c r="E4" s="273"/>
      <c r="F4" s="274"/>
    </row>
    <row r="5" spans="2:10" s="11" customFormat="1" ht="17.100000000000001" customHeight="1" x14ac:dyDescent="0.2">
      <c r="B5" s="57" t="s">
        <v>73</v>
      </c>
      <c r="C5" s="58">
        <f>SUM(C6:C11)</f>
        <v>24363</v>
      </c>
      <c r="D5" s="59">
        <f>SUM(D6:D11)</f>
        <v>548</v>
      </c>
      <c r="E5" s="60">
        <f t="shared" ref="E5" si="0">C5+D5</f>
        <v>24911</v>
      </c>
      <c r="F5" s="61">
        <f>ROUND(E5/E31%,2)</f>
        <v>82.66</v>
      </c>
    </row>
    <row r="6" spans="2:10" ht="15.95" customHeight="1" x14ac:dyDescent="0.3">
      <c r="B6" s="62" t="s">
        <v>5</v>
      </c>
      <c r="C6" s="141">
        <v>2097</v>
      </c>
      <c r="D6" s="41">
        <v>128</v>
      </c>
      <c r="E6" s="65">
        <f t="shared" ref="E6:E11" si="1">C6+D6</f>
        <v>2225</v>
      </c>
      <c r="F6" s="66">
        <f>E6/E31*100</f>
        <v>7.3831961773294399</v>
      </c>
    </row>
    <row r="7" spans="2:10" ht="15.95" customHeight="1" x14ac:dyDescent="0.3">
      <c r="B7" s="62" t="s">
        <v>6</v>
      </c>
      <c r="C7" s="141">
        <v>914</v>
      </c>
      <c r="D7" s="41">
        <v>25</v>
      </c>
      <c r="E7" s="65">
        <f t="shared" si="1"/>
        <v>939</v>
      </c>
      <c r="F7" s="66">
        <f>E7/E31*100</f>
        <v>3.1158747013538624</v>
      </c>
    </row>
    <row r="8" spans="2:10" ht="15.95" customHeight="1" x14ac:dyDescent="0.3">
      <c r="B8" s="62" t="s">
        <v>7</v>
      </c>
      <c r="C8" s="141">
        <v>5</v>
      </c>
      <c r="D8" s="41">
        <v>0</v>
      </c>
      <c r="E8" s="65">
        <f t="shared" si="1"/>
        <v>5</v>
      </c>
      <c r="F8" s="66">
        <f>E8/$E$31*100</f>
        <v>1.659145208388638E-2</v>
      </c>
    </row>
    <row r="9" spans="2:10" ht="15.95" customHeight="1" x14ac:dyDescent="0.3">
      <c r="B9" s="62" t="s">
        <v>8</v>
      </c>
      <c r="C9" s="141">
        <v>733</v>
      </c>
      <c r="D9" s="41">
        <v>98</v>
      </c>
      <c r="E9" s="65">
        <f t="shared" si="1"/>
        <v>831</v>
      </c>
      <c r="F9" s="66">
        <f>E9/$E$31*100</f>
        <v>2.7574993363419167</v>
      </c>
    </row>
    <row r="10" spans="2:10" ht="15.95" customHeight="1" x14ac:dyDescent="0.3">
      <c r="B10" s="62" t="s">
        <v>9</v>
      </c>
      <c r="C10" s="141">
        <v>13601</v>
      </c>
      <c r="D10" s="41">
        <v>285</v>
      </c>
      <c r="E10" s="65">
        <f t="shared" si="1"/>
        <v>13886</v>
      </c>
      <c r="F10" s="66">
        <f>E10/$E$31*100</f>
        <v>46.077780727369259</v>
      </c>
    </row>
    <row r="11" spans="2:10" ht="15.95" customHeight="1" x14ac:dyDescent="0.3">
      <c r="B11" s="62" t="s">
        <v>10</v>
      </c>
      <c r="C11" s="141">
        <v>7013</v>
      </c>
      <c r="D11" s="41">
        <v>12</v>
      </c>
      <c r="E11" s="65">
        <f t="shared" si="1"/>
        <v>7025</v>
      </c>
      <c r="F11" s="66">
        <f>E11/E31*100</f>
        <v>23.310990177860365</v>
      </c>
    </row>
    <row r="12" spans="2:10" ht="15.6" customHeight="1" x14ac:dyDescent="0.3">
      <c r="B12" s="67"/>
      <c r="C12" s="68"/>
      <c r="D12" s="69"/>
      <c r="E12" s="69"/>
      <c r="F12" s="70"/>
    </row>
    <row r="13" spans="2:10" s="11" customFormat="1" ht="17.100000000000001" customHeight="1" x14ac:dyDescent="0.3">
      <c r="B13" s="57" t="s">
        <v>74</v>
      </c>
      <c r="C13" s="58">
        <f>SUM(C14:C18)</f>
        <v>686</v>
      </c>
      <c r="D13" s="59">
        <f>SUM(D14:D18)</f>
        <v>31</v>
      </c>
      <c r="E13" s="71">
        <f t="shared" ref="E13:E18" si="2">C13+D13</f>
        <v>717</v>
      </c>
      <c r="F13" s="61">
        <f>E13/E31%</f>
        <v>2.3792142288293072</v>
      </c>
      <c r="J13" s="30"/>
    </row>
    <row r="14" spans="2:10" ht="15.95" customHeight="1" x14ac:dyDescent="0.3">
      <c r="B14" s="67" t="s">
        <v>11</v>
      </c>
      <c r="C14" s="141">
        <v>187</v>
      </c>
      <c r="D14" s="41">
        <v>4</v>
      </c>
      <c r="E14" s="69">
        <f>C14+D14</f>
        <v>191</v>
      </c>
      <c r="F14" s="66">
        <f>E14/$E$31*100</f>
        <v>0.63379346960445981</v>
      </c>
    </row>
    <row r="15" spans="2:10" ht="15.95" customHeight="1" x14ac:dyDescent="0.3">
      <c r="B15" s="67" t="s">
        <v>12</v>
      </c>
      <c r="C15" s="141">
        <v>82</v>
      </c>
      <c r="D15" s="41">
        <v>0</v>
      </c>
      <c r="E15" s="69">
        <f>C15+D15</f>
        <v>82</v>
      </c>
      <c r="F15" s="66">
        <f>E15/$E$31*100</f>
        <v>0.2720998141757367</v>
      </c>
    </row>
    <row r="16" spans="2:10" ht="15.95" customHeight="1" x14ac:dyDescent="0.3">
      <c r="B16" s="67" t="s">
        <v>13</v>
      </c>
      <c r="C16" s="141">
        <v>13</v>
      </c>
      <c r="D16" s="41">
        <v>1</v>
      </c>
      <c r="E16" s="69">
        <f>C16+D16</f>
        <v>14</v>
      </c>
      <c r="F16" s="66">
        <f>E16/$E$31*100</f>
        <v>4.645606583488187E-2</v>
      </c>
    </row>
    <row r="17" spans="2:10" ht="15.95" customHeight="1" x14ac:dyDescent="0.3">
      <c r="B17" s="67" t="s">
        <v>14</v>
      </c>
      <c r="C17" s="141">
        <v>138</v>
      </c>
      <c r="D17" s="41">
        <v>10</v>
      </c>
      <c r="E17" s="69">
        <f>C17+D17</f>
        <v>148</v>
      </c>
      <c r="F17" s="66">
        <f>E17/$E$31*100</f>
        <v>0.49110698168303685</v>
      </c>
    </row>
    <row r="18" spans="2:10" ht="15.95" customHeight="1" x14ac:dyDescent="0.3">
      <c r="B18" s="67" t="s">
        <v>15</v>
      </c>
      <c r="C18" s="141">
        <v>266</v>
      </c>
      <c r="D18" s="41">
        <v>16</v>
      </c>
      <c r="E18" s="69">
        <f t="shared" si="2"/>
        <v>282</v>
      </c>
      <c r="F18" s="66">
        <f>E18/$E$31*100</f>
        <v>0.93575789753119198</v>
      </c>
    </row>
    <row r="19" spans="2:10" ht="15.6" customHeight="1" x14ac:dyDescent="0.3">
      <c r="B19" s="67"/>
      <c r="C19" s="68"/>
      <c r="D19" s="69"/>
      <c r="E19" s="69"/>
      <c r="F19" s="66"/>
    </row>
    <row r="20" spans="2:10" s="11" customFormat="1" ht="17.100000000000001" customHeight="1" x14ac:dyDescent="0.3">
      <c r="B20" s="57" t="s">
        <v>75</v>
      </c>
      <c r="C20" s="58">
        <f>SUM(C21:C22)</f>
        <v>2381</v>
      </c>
      <c r="D20" s="59">
        <f>SUM(D21:D22)</f>
        <v>118</v>
      </c>
      <c r="E20" s="71">
        <f>C20+D20</f>
        <v>2499</v>
      </c>
      <c r="F20" s="61">
        <f>E20/E31%</f>
        <v>8.2924077515264134</v>
      </c>
      <c r="J20" s="30"/>
    </row>
    <row r="21" spans="2:10" ht="15.95" customHeight="1" x14ac:dyDescent="0.3">
      <c r="B21" s="67" t="s">
        <v>76</v>
      </c>
      <c r="C21" s="63">
        <v>2280</v>
      </c>
      <c r="D21" s="64">
        <v>118</v>
      </c>
      <c r="E21" s="69">
        <f>C21+D21</f>
        <v>2398</v>
      </c>
      <c r="F21" s="66">
        <f>E21/$E$31*100</f>
        <v>7.9572604194319094</v>
      </c>
    </row>
    <row r="22" spans="2:10" ht="15.95" customHeight="1" x14ac:dyDescent="0.3">
      <c r="B22" s="67" t="s">
        <v>16</v>
      </c>
      <c r="C22" s="63">
        <v>101</v>
      </c>
      <c r="D22" s="64">
        <v>0</v>
      </c>
      <c r="E22" s="69">
        <f>C22+D22</f>
        <v>101</v>
      </c>
      <c r="F22" s="66">
        <f>E22/$E$31*100</f>
        <v>0.33514733209450487</v>
      </c>
    </row>
    <row r="23" spans="2:10" ht="15.6" customHeight="1" x14ac:dyDescent="0.3">
      <c r="B23" s="67"/>
      <c r="C23" s="68"/>
      <c r="D23" s="69"/>
      <c r="E23" s="69"/>
      <c r="F23" s="66"/>
    </row>
    <row r="24" spans="2:10" s="11" customFormat="1" ht="17.100000000000001" customHeight="1" x14ac:dyDescent="0.3">
      <c r="B24" s="57" t="s">
        <v>77</v>
      </c>
      <c r="C24" s="58">
        <f>SUM(C25:C28)</f>
        <v>1201</v>
      </c>
      <c r="D24" s="59">
        <f>SUM(D25:D28)</f>
        <v>647</v>
      </c>
      <c r="E24" s="71">
        <f>C24+D24</f>
        <v>1848</v>
      </c>
      <c r="F24" s="61">
        <f>E24/E31%</f>
        <v>6.1322006902044066</v>
      </c>
      <c r="J24" s="30"/>
    </row>
    <row r="25" spans="2:10" ht="15.95" customHeight="1" x14ac:dyDescent="0.3">
      <c r="B25" s="67" t="s">
        <v>17</v>
      </c>
      <c r="C25" s="68">
        <v>100</v>
      </c>
      <c r="D25" s="142">
        <v>0</v>
      </c>
      <c r="E25" s="69">
        <f>C25+D25</f>
        <v>100</v>
      </c>
      <c r="F25" s="66">
        <f>E25/$E$31*100</f>
        <v>0.33182904167772764</v>
      </c>
    </row>
    <row r="26" spans="2:10" ht="15.95" customHeight="1" x14ac:dyDescent="0.3">
      <c r="B26" s="67" t="s">
        <v>20</v>
      </c>
      <c r="C26" s="68">
        <v>432</v>
      </c>
      <c r="D26" s="142">
        <v>148</v>
      </c>
      <c r="E26" s="69">
        <f>C26+D26</f>
        <v>580</v>
      </c>
      <c r="F26" s="66">
        <f>E26/$E$31*100</f>
        <v>1.9246084417308202</v>
      </c>
    </row>
    <row r="27" spans="2:10" ht="15.95" customHeight="1" x14ac:dyDescent="0.3">
      <c r="B27" s="67" t="s">
        <v>21</v>
      </c>
      <c r="C27" s="68">
        <v>65</v>
      </c>
      <c r="D27" s="69">
        <v>4</v>
      </c>
      <c r="E27" s="69">
        <f>C27+D27</f>
        <v>69</v>
      </c>
      <c r="F27" s="66">
        <f>E27/$E$31*100</f>
        <v>0.2289620387576321</v>
      </c>
    </row>
    <row r="28" spans="2:10" ht="15.95" customHeight="1" x14ac:dyDescent="0.3">
      <c r="B28" s="67" t="s">
        <v>18</v>
      </c>
      <c r="C28" s="68">
        <v>604</v>
      </c>
      <c r="D28" s="69">
        <v>495</v>
      </c>
      <c r="E28" s="69">
        <f>C28+D28</f>
        <v>1099</v>
      </c>
      <c r="F28" s="66">
        <f>E28/$E$31*100</f>
        <v>3.6468011680382264</v>
      </c>
    </row>
    <row r="29" spans="2:10" ht="15.6" customHeight="1" x14ac:dyDescent="0.3">
      <c r="B29" s="67"/>
      <c r="C29" s="68"/>
      <c r="D29" s="69"/>
      <c r="E29" s="69"/>
      <c r="F29" s="73"/>
    </row>
    <row r="30" spans="2:10" s="11" customFormat="1" ht="17.100000000000001" customHeight="1" x14ac:dyDescent="0.2">
      <c r="B30" s="57" t="s">
        <v>78</v>
      </c>
      <c r="C30" s="58">
        <v>153</v>
      </c>
      <c r="D30" s="59">
        <v>8</v>
      </c>
      <c r="E30" s="71">
        <f>C30+D30</f>
        <v>161</v>
      </c>
      <c r="F30" s="61">
        <f>E30/E31%</f>
        <v>0.5342447571011415</v>
      </c>
    </row>
    <row r="31" spans="2:10" s="11" customFormat="1" ht="21" customHeight="1" x14ac:dyDescent="0.2">
      <c r="B31" s="74" t="s">
        <v>0</v>
      </c>
      <c r="C31" s="75">
        <f>C5+C13+C20+C24+C30</f>
        <v>28784</v>
      </c>
      <c r="D31" s="76">
        <f>D5+D13+D20+D24+D30</f>
        <v>1352</v>
      </c>
      <c r="E31" s="76">
        <f>SUM(C31:D31)</f>
        <v>30136</v>
      </c>
      <c r="F31" s="275">
        <f>E31/E31</f>
        <v>1</v>
      </c>
    </row>
    <row r="32" spans="2:10" s="11" customFormat="1" ht="21" customHeight="1" x14ac:dyDescent="0.2">
      <c r="B32" s="77" t="s">
        <v>79</v>
      </c>
      <c r="C32" s="78">
        <f>C31/E31%</f>
        <v>95.513671356517122</v>
      </c>
      <c r="D32" s="79">
        <f>D31/E31%</f>
        <v>4.4863286434828771</v>
      </c>
      <c r="E32" s="80">
        <f>E31/E31</f>
        <v>1</v>
      </c>
      <c r="F32" s="276"/>
    </row>
    <row r="33" spans="2:6" s="11" customFormat="1" ht="5.45" customHeight="1" x14ac:dyDescent="0.2">
      <c r="B33" s="81"/>
      <c r="C33" s="82"/>
      <c r="D33" s="82"/>
      <c r="E33" s="83"/>
      <c r="F33" s="84"/>
    </row>
    <row r="34" spans="2:6" ht="18" customHeight="1" x14ac:dyDescent="0.3">
      <c r="B34" s="24" t="s">
        <v>140</v>
      </c>
      <c r="C34" s="25"/>
      <c r="D34" s="26"/>
      <c r="E34" s="26"/>
      <c r="F34" s="26"/>
    </row>
    <row r="35" spans="2:6" ht="18" customHeight="1" x14ac:dyDescent="0.3">
      <c r="B35" s="24" t="s">
        <v>80</v>
      </c>
      <c r="C35" s="25"/>
      <c r="D35" s="26"/>
      <c r="E35" s="26"/>
      <c r="F35" s="26"/>
    </row>
    <row r="36" spans="2:6" ht="18" customHeight="1" x14ac:dyDescent="0.3">
      <c r="B36" s="24" t="s">
        <v>81</v>
      </c>
      <c r="C36" s="26"/>
      <c r="D36" s="26"/>
      <c r="E36" s="26"/>
      <c r="F36" s="26"/>
    </row>
    <row r="37" spans="2:6" ht="18" customHeight="1" x14ac:dyDescent="0.3">
      <c r="B37" s="26" t="s">
        <v>82</v>
      </c>
      <c r="C37" s="26"/>
      <c r="D37" s="26"/>
      <c r="E37" s="26"/>
      <c r="F37" s="27"/>
    </row>
    <row r="38" spans="2:6" x14ac:dyDescent="0.3">
      <c r="B38" s="26"/>
      <c r="C38" s="26"/>
      <c r="D38" s="26"/>
      <c r="E38" s="26"/>
      <c r="F38" s="26"/>
    </row>
    <row r="39" spans="2:6" ht="15" customHeight="1" x14ac:dyDescent="0.3">
      <c r="B39" s="26" t="s">
        <v>83</v>
      </c>
      <c r="C39" s="26"/>
      <c r="D39" s="26"/>
      <c r="E39" s="26"/>
      <c r="F39" s="26"/>
    </row>
    <row r="40" spans="2:6" ht="15" customHeight="1" x14ac:dyDescent="0.3">
      <c r="B40" s="26" t="s">
        <v>84</v>
      </c>
      <c r="C40" s="26"/>
      <c r="D40" s="26"/>
      <c r="E40" s="26"/>
      <c r="F40" s="26"/>
    </row>
    <row r="41" spans="2:6" ht="15" customHeight="1" x14ac:dyDescent="0.3">
      <c r="B41" s="26" t="s">
        <v>85</v>
      </c>
      <c r="C41" s="26"/>
      <c r="D41" s="26"/>
      <c r="E41" s="26"/>
      <c r="F41" s="26"/>
    </row>
    <row r="42" spans="2:6" ht="15" customHeight="1" x14ac:dyDescent="0.3">
      <c r="B42" s="26" t="s">
        <v>86</v>
      </c>
      <c r="C42" s="26"/>
      <c r="D42" s="26"/>
      <c r="E42" s="26"/>
      <c r="F42" s="26"/>
    </row>
    <row r="43" spans="2:6" ht="15" customHeight="1" x14ac:dyDescent="0.3">
      <c r="B43" s="26" t="s">
        <v>87</v>
      </c>
      <c r="C43" s="26"/>
      <c r="D43" s="26"/>
      <c r="E43" s="26"/>
      <c r="F43" s="26"/>
    </row>
    <row r="44" spans="2:6" ht="15" customHeight="1" x14ac:dyDescent="0.3">
      <c r="B44" s="26" t="s">
        <v>134</v>
      </c>
    </row>
  </sheetData>
  <mergeCells count="4">
    <mergeCell ref="C3:D3"/>
    <mergeCell ref="E3:E4"/>
    <mergeCell ref="F3:F4"/>
    <mergeCell ref="F31:F32"/>
  </mergeCells>
  <printOptions horizontalCentered="1"/>
  <pageMargins left="0.17" right="0.25" top="0.38" bottom="0.68" header="0.2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3"/>
  <sheetViews>
    <sheetView workbookViewId="0">
      <selection activeCell="I6" activeCellId="1" sqref="D6:G6 I6"/>
    </sheetView>
  </sheetViews>
  <sheetFormatPr defaultRowHeight="12.75" x14ac:dyDescent="0.2"/>
  <cols>
    <col min="1" max="1" width="25.7109375" style="5" customWidth="1"/>
    <col min="2" max="9" width="14.28515625" style="5" customWidth="1"/>
    <col min="10" max="10" width="17.28515625" style="5" customWidth="1"/>
    <col min="11" max="12" width="9.140625" style="5" hidden="1" customWidth="1"/>
    <col min="13" max="13" width="7.85546875" style="5" hidden="1" customWidth="1"/>
    <col min="14" max="14" width="9.140625" style="5" hidden="1" customWidth="1"/>
    <col min="15" max="15" width="19.85546875" style="5" customWidth="1"/>
    <col min="16" max="255" width="8.85546875" style="5"/>
    <col min="256" max="256" width="25.7109375" style="5" customWidth="1"/>
    <col min="257" max="265" width="12.7109375" style="5" customWidth="1"/>
    <col min="266" max="266" width="8.85546875" style="5"/>
    <col min="267" max="270" width="0" style="5" hidden="1" customWidth="1"/>
    <col min="271" max="271" width="14.28515625" style="5" customWidth="1"/>
    <col min="272" max="511" width="8.85546875" style="5"/>
    <col min="512" max="512" width="25.7109375" style="5" customWidth="1"/>
    <col min="513" max="521" width="12.7109375" style="5" customWidth="1"/>
    <col min="522" max="522" width="8.85546875" style="5"/>
    <col min="523" max="526" width="0" style="5" hidden="1" customWidth="1"/>
    <col min="527" max="527" width="14.28515625" style="5" customWidth="1"/>
    <col min="528" max="767" width="8.85546875" style="5"/>
    <col min="768" max="768" width="25.7109375" style="5" customWidth="1"/>
    <col min="769" max="777" width="12.7109375" style="5" customWidth="1"/>
    <col min="778" max="778" width="8.85546875" style="5"/>
    <col min="779" max="782" width="0" style="5" hidden="1" customWidth="1"/>
    <col min="783" max="783" width="14.28515625" style="5" customWidth="1"/>
    <col min="784" max="1023" width="8.85546875" style="5"/>
    <col min="1024" max="1024" width="25.7109375" style="5" customWidth="1"/>
    <col min="1025" max="1033" width="12.7109375" style="5" customWidth="1"/>
    <col min="1034" max="1034" width="8.85546875" style="5"/>
    <col min="1035" max="1038" width="0" style="5" hidden="1" customWidth="1"/>
    <col min="1039" max="1039" width="14.28515625" style="5" customWidth="1"/>
    <col min="1040" max="1279" width="8.85546875" style="5"/>
    <col min="1280" max="1280" width="25.7109375" style="5" customWidth="1"/>
    <col min="1281" max="1289" width="12.7109375" style="5" customWidth="1"/>
    <col min="1290" max="1290" width="8.85546875" style="5"/>
    <col min="1291" max="1294" width="0" style="5" hidden="1" customWidth="1"/>
    <col min="1295" max="1295" width="14.28515625" style="5" customWidth="1"/>
    <col min="1296" max="1535" width="8.85546875" style="5"/>
    <col min="1536" max="1536" width="25.7109375" style="5" customWidth="1"/>
    <col min="1537" max="1545" width="12.7109375" style="5" customWidth="1"/>
    <col min="1546" max="1546" width="8.85546875" style="5"/>
    <col min="1547" max="1550" width="0" style="5" hidden="1" customWidth="1"/>
    <col min="1551" max="1551" width="14.28515625" style="5" customWidth="1"/>
    <col min="1552" max="1791" width="8.85546875" style="5"/>
    <col min="1792" max="1792" width="25.7109375" style="5" customWidth="1"/>
    <col min="1793" max="1801" width="12.7109375" style="5" customWidth="1"/>
    <col min="1802" max="1802" width="8.85546875" style="5"/>
    <col min="1803" max="1806" width="0" style="5" hidden="1" customWidth="1"/>
    <col min="1807" max="1807" width="14.28515625" style="5" customWidth="1"/>
    <col min="1808" max="2047" width="8.85546875" style="5"/>
    <col min="2048" max="2048" width="25.7109375" style="5" customWidth="1"/>
    <col min="2049" max="2057" width="12.7109375" style="5" customWidth="1"/>
    <col min="2058" max="2058" width="8.85546875" style="5"/>
    <col min="2059" max="2062" width="0" style="5" hidden="1" customWidth="1"/>
    <col min="2063" max="2063" width="14.28515625" style="5" customWidth="1"/>
    <col min="2064" max="2303" width="8.85546875" style="5"/>
    <col min="2304" max="2304" width="25.7109375" style="5" customWidth="1"/>
    <col min="2305" max="2313" width="12.7109375" style="5" customWidth="1"/>
    <col min="2314" max="2314" width="8.85546875" style="5"/>
    <col min="2315" max="2318" width="0" style="5" hidden="1" customWidth="1"/>
    <col min="2319" max="2319" width="14.28515625" style="5" customWidth="1"/>
    <col min="2320" max="2559" width="8.85546875" style="5"/>
    <col min="2560" max="2560" width="25.7109375" style="5" customWidth="1"/>
    <col min="2561" max="2569" width="12.7109375" style="5" customWidth="1"/>
    <col min="2570" max="2570" width="8.85546875" style="5"/>
    <col min="2571" max="2574" width="0" style="5" hidden="1" customWidth="1"/>
    <col min="2575" max="2575" width="14.28515625" style="5" customWidth="1"/>
    <col min="2576" max="2815" width="8.85546875" style="5"/>
    <col min="2816" max="2816" width="25.7109375" style="5" customWidth="1"/>
    <col min="2817" max="2825" width="12.7109375" style="5" customWidth="1"/>
    <col min="2826" max="2826" width="8.85546875" style="5"/>
    <col min="2827" max="2830" width="0" style="5" hidden="1" customWidth="1"/>
    <col min="2831" max="2831" width="14.28515625" style="5" customWidth="1"/>
    <col min="2832" max="3071" width="8.85546875" style="5"/>
    <col min="3072" max="3072" width="25.7109375" style="5" customWidth="1"/>
    <col min="3073" max="3081" width="12.7109375" style="5" customWidth="1"/>
    <col min="3082" max="3082" width="8.85546875" style="5"/>
    <col min="3083" max="3086" width="0" style="5" hidden="1" customWidth="1"/>
    <col min="3087" max="3087" width="14.28515625" style="5" customWidth="1"/>
    <col min="3088" max="3327" width="8.85546875" style="5"/>
    <col min="3328" max="3328" width="25.7109375" style="5" customWidth="1"/>
    <col min="3329" max="3337" width="12.7109375" style="5" customWidth="1"/>
    <col min="3338" max="3338" width="8.85546875" style="5"/>
    <col min="3339" max="3342" width="0" style="5" hidden="1" customWidth="1"/>
    <col min="3343" max="3343" width="14.28515625" style="5" customWidth="1"/>
    <col min="3344" max="3583" width="8.85546875" style="5"/>
    <col min="3584" max="3584" width="25.7109375" style="5" customWidth="1"/>
    <col min="3585" max="3593" width="12.7109375" style="5" customWidth="1"/>
    <col min="3594" max="3594" width="8.85546875" style="5"/>
    <col min="3595" max="3598" width="0" style="5" hidden="1" customWidth="1"/>
    <col min="3599" max="3599" width="14.28515625" style="5" customWidth="1"/>
    <col min="3600" max="3839" width="8.85546875" style="5"/>
    <col min="3840" max="3840" width="25.7109375" style="5" customWidth="1"/>
    <col min="3841" max="3849" width="12.7109375" style="5" customWidth="1"/>
    <col min="3850" max="3850" width="8.85546875" style="5"/>
    <col min="3851" max="3854" width="0" style="5" hidden="1" customWidth="1"/>
    <col min="3855" max="3855" width="14.28515625" style="5" customWidth="1"/>
    <col min="3856" max="4095" width="8.85546875" style="5"/>
    <col min="4096" max="4096" width="25.7109375" style="5" customWidth="1"/>
    <col min="4097" max="4105" width="12.7109375" style="5" customWidth="1"/>
    <col min="4106" max="4106" width="8.85546875" style="5"/>
    <col min="4107" max="4110" width="0" style="5" hidden="1" customWidth="1"/>
    <col min="4111" max="4111" width="14.28515625" style="5" customWidth="1"/>
    <col min="4112" max="4351" width="8.85546875" style="5"/>
    <col min="4352" max="4352" width="25.7109375" style="5" customWidth="1"/>
    <col min="4353" max="4361" width="12.7109375" style="5" customWidth="1"/>
    <col min="4362" max="4362" width="8.85546875" style="5"/>
    <col min="4363" max="4366" width="0" style="5" hidden="1" customWidth="1"/>
    <col min="4367" max="4367" width="14.28515625" style="5" customWidth="1"/>
    <col min="4368" max="4607" width="8.85546875" style="5"/>
    <col min="4608" max="4608" width="25.7109375" style="5" customWidth="1"/>
    <col min="4609" max="4617" width="12.7109375" style="5" customWidth="1"/>
    <col min="4618" max="4618" width="8.85546875" style="5"/>
    <col min="4619" max="4622" width="0" style="5" hidden="1" customWidth="1"/>
    <col min="4623" max="4623" width="14.28515625" style="5" customWidth="1"/>
    <col min="4624" max="4863" width="8.85546875" style="5"/>
    <col min="4864" max="4864" width="25.7109375" style="5" customWidth="1"/>
    <col min="4865" max="4873" width="12.7109375" style="5" customWidth="1"/>
    <col min="4874" max="4874" width="8.85546875" style="5"/>
    <col min="4875" max="4878" width="0" style="5" hidden="1" customWidth="1"/>
    <col min="4879" max="4879" width="14.28515625" style="5" customWidth="1"/>
    <col min="4880" max="5119" width="8.85546875" style="5"/>
    <col min="5120" max="5120" width="25.7109375" style="5" customWidth="1"/>
    <col min="5121" max="5129" width="12.7109375" style="5" customWidth="1"/>
    <col min="5130" max="5130" width="8.85546875" style="5"/>
    <col min="5131" max="5134" width="0" style="5" hidden="1" customWidth="1"/>
    <col min="5135" max="5135" width="14.28515625" style="5" customWidth="1"/>
    <col min="5136" max="5375" width="8.85546875" style="5"/>
    <col min="5376" max="5376" width="25.7109375" style="5" customWidth="1"/>
    <col min="5377" max="5385" width="12.7109375" style="5" customWidth="1"/>
    <col min="5386" max="5386" width="8.85546875" style="5"/>
    <col min="5387" max="5390" width="0" style="5" hidden="1" customWidth="1"/>
    <col min="5391" max="5391" width="14.28515625" style="5" customWidth="1"/>
    <col min="5392" max="5631" width="8.85546875" style="5"/>
    <col min="5632" max="5632" width="25.7109375" style="5" customWidth="1"/>
    <col min="5633" max="5641" width="12.7109375" style="5" customWidth="1"/>
    <col min="5642" max="5642" width="8.85546875" style="5"/>
    <col min="5643" max="5646" width="0" style="5" hidden="1" customWidth="1"/>
    <col min="5647" max="5647" width="14.28515625" style="5" customWidth="1"/>
    <col min="5648" max="5887" width="8.85546875" style="5"/>
    <col min="5888" max="5888" width="25.7109375" style="5" customWidth="1"/>
    <col min="5889" max="5897" width="12.7109375" style="5" customWidth="1"/>
    <col min="5898" max="5898" width="8.85546875" style="5"/>
    <col min="5899" max="5902" width="0" style="5" hidden="1" customWidth="1"/>
    <col min="5903" max="5903" width="14.28515625" style="5" customWidth="1"/>
    <col min="5904" max="6143" width="8.85546875" style="5"/>
    <col min="6144" max="6144" width="25.7109375" style="5" customWidth="1"/>
    <col min="6145" max="6153" width="12.7109375" style="5" customWidth="1"/>
    <col min="6154" max="6154" width="8.85546875" style="5"/>
    <col min="6155" max="6158" width="0" style="5" hidden="1" customWidth="1"/>
    <col min="6159" max="6159" width="14.28515625" style="5" customWidth="1"/>
    <col min="6160" max="6399" width="8.85546875" style="5"/>
    <col min="6400" max="6400" width="25.7109375" style="5" customWidth="1"/>
    <col min="6401" max="6409" width="12.7109375" style="5" customWidth="1"/>
    <col min="6410" max="6410" width="8.85546875" style="5"/>
    <col min="6411" max="6414" width="0" style="5" hidden="1" customWidth="1"/>
    <col min="6415" max="6415" width="14.28515625" style="5" customWidth="1"/>
    <col min="6416" max="6655" width="8.85546875" style="5"/>
    <col min="6656" max="6656" width="25.7109375" style="5" customWidth="1"/>
    <col min="6657" max="6665" width="12.7109375" style="5" customWidth="1"/>
    <col min="6666" max="6666" width="8.85546875" style="5"/>
    <col min="6667" max="6670" width="0" style="5" hidden="1" customWidth="1"/>
    <col min="6671" max="6671" width="14.28515625" style="5" customWidth="1"/>
    <col min="6672" max="6911" width="8.85546875" style="5"/>
    <col min="6912" max="6912" width="25.7109375" style="5" customWidth="1"/>
    <col min="6913" max="6921" width="12.7109375" style="5" customWidth="1"/>
    <col min="6922" max="6922" width="8.85546875" style="5"/>
    <col min="6923" max="6926" width="0" style="5" hidden="1" customWidth="1"/>
    <col min="6927" max="6927" width="14.28515625" style="5" customWidth="1"/>
    <col min="6928" max="7167" width="8.85546875" style="5"/>
    <col min="7168" max="7168" width="25.7109375" style="5" customWidth="1"/>
    <col min="7169" max="7177" width="12.7109375" style="5" customWidth="1"/>
    <col min="7178" max="7178" width="8.85546875" style="5"/>
    <col min="7179" max="7182" width="0" style="5" hidden="1" customWidth="1"/>
    <col min="7183" max="7183" width="14.28515625" style="5" customWidth="1"/>
    <col min="7184" max="7423" width="8.85546875" style="5"/>
    <col min="7424" max="7424" width="25.7109375" style="5" customWidth="1"/>
    <col min="7425" max="7433" width="12.7109375" style="5" customWidth="1"/>
    <col min="7434" max="7434" width="8.85546875" style="5"/>
    <col min="7435" max="7438" width="0" style="5" hidden="1" customWidth="1"/>
    <col min="7439" max="7439" width="14.28515625" style="5" customWidth="1"/>
    <col min="7440" max="7679" width="8.85546875" style="5"/>
    <col min="7680" max="7680" width="25.7109375" style="5" customWidth="1"/>
    <col min="7681" max="7689" width="12.7109375" style="5" customWidth="1"/>
    <col min="7690" max="7690" width="8.85546875" style="5"/>
    <col min="7691" max="7694" width="0" style="5" hidden="1" customWidth="1"/>
    <col min="7695" max="7695" width="14.28515625" style="5" customWidth="1"/>
    <col min="7696" max="7935" width="8.85546875" style="5"/>
    <col min="7936" max="7936" width="25.7109375" style="5" customWidth="1"/>
    <col min="7937" max="7945" width="12.7109375" style="5" customWidth="1"/>
    <col min="7946" max="7946" width="8.85546875" style="5"/>
    <col min="7947" max="7950" width="0" style="5" hidden="1" customWidth="1"/>
    <col min="7951" max="7951" width="14.28515625" style="5" customWidth="1"/>
    <col min="7952" max="8191" width="8.85546875" style="5"/>
    <col min="8192" max="8192" width="25.7109375" style="5" customWidth="1"/>
    <col min="8193" max="8201" width="12.7109375" style="5" customWidth="1"/>
    <col min="8202" max="8202" width="8.85546875" style="5"/>
    <col min="8203" max="8206" width="0" style="5" hidden="1" customWidth="1"/>
    <col min="8207" max="8207" width="14.28515625" style="5" customWidth="1"/>
    <col min="8208" max="8447" width="8.85546875" style="5"/>
    <col min="8448" max="8448" width="25.7109375" style="5" customWidth="1"/>
    <col min="8449" max="8457" width="12.7109375" style="5" customWidth="1"/>
    <col min="8458" max="8458" width="8.85546875" style="5"/>
    <col min="8459" max="8462" width="0" style="5" hidden="1" customWidth="1"/>
    <col min="8463" max="8463" width="14.28515625" style="5" customWidth="1"/>
    <col min="8464" max="8703" width="8.85546875" style="5"/>
    <col min="8704" max="8704" width="25.7109375" style="5" customWidth="1"/>
    <col min="8705" max="8713" width="12.7109375" style="5" customWidth="1"/>
    <col min="8714" max="8714" width="8.85546875" style="5"/>
    <col min="8715" max="8718" width="0" style="5" hidden="1" customWidth="1"/>
    <col min="8719" max="8719" width="14.28515625" style="5" customWidth="1"/>
    <col min="8720" max="8959" width="8.85546875" style="5"/>
    <col min="8960" max="8960" width="25.7109375" style="5" customWidth="1"/>
    <col min="8961" max="8969" width="12.7109375" style="5" customWidth="1"/>
    <col min="8970" max="8970" width="8.85546875" style="5"/>
    <col min="8971" max="8974" width="0" style="5" hidden="1" customWidth="1"/>
    <col min="8975" max="8975" width="14.28515625" style="5" customWidth="1"/>
    <col min="8976" max="9215" width="8.85546875" style="5"/>
    <col min="9216" max="9216" width="25.7109375" style="5" customWidth="1"/>
    <col min="9217" max="9225" width="12.7109375" style="5" customWidth="1"/>
    <col min="9226" max="9226" width="8.85546875" style="5"/>
    <col min="9227" max="9230" width="0" style="5" hidden="1" customWidth="1"/>
    <col min="9231" max="9231" width="14.28515625" style="5" customWidth="1"/>
    <col min="9232" max="9471" width="8.85546875" style="5"/>
    <col min="9472" max="9472" width="25.7109375" style="5" customWidth="1"/>
    <col min="9473" max="9481" width="12.7109375" style="5" customWidth="1"/>
    <col min="9482" max="9482" width="8.85546875" style="5"/>
    <col min="9483" max="9486" width="0" style="5" hidden="1" customWidth="1"/>
    <col min="9487" max="9487" width="14.28515625" style="5" customWidth="1"/>
    <col min="9488" max="9727" width="8.85546875" style="5"/>
    <col min="9728" max="9728" width="25.7109375" style="5" customWidth="1"/>
    <col min="9729" max="9737" width="12.7109375" style="5" customWidth="1"/>
    <col min="9738" max="9738" width="8.85546875" style="5"/>
    <col min="9739" max="9742" width="0" style="5" hidden="1" customWidth="1"/>
    <col min="9743" max="9743" width="14.28515625" style="5" customWidth="1"/>
    <col min="9744" max="9983" width="8.85546875" style="5"/>
    <col min="9984" max="9984" width="25.7109375" style="5" customWidth="1"/>
    <col min="9985" max="9993" width="12.7109375" style="5" customWidth="1"/>
    <col min="9994" max="9994" width="8.85546875" style="5"/>
    <col min="9995" max="9998" width="0" style="5" hidden="1" customWidth="1"/>
    <col min="9999" max="9999" width="14.28515625" style="5" customWidth="1"/>
    <col min="10000" max="10239" width="8.85546875" style="5"/>
    <col min="10240" max="10240" width="25.7109375" style="5" customWidth="1"/>
    <col min="10241" max="10249" width="12.7109375" style="5" customWidth="1"/>
    <col min="10250" max="10250" width="8.85546875" style="5"/>
    <col min="10251" max="10254" width="0" style="5" hidden="1" customWidth="1"/>
    <col min="10255" max="10255" width="14.28515625" style="5" customWidth="1"/>
    <col min="10256" max="10495" width="8.85546875" style="5"/>
    <col min="10496" max="10496" width="25.7109375" style="5" customWidth="1"/>
    <col min="10497" max="10505" width="12.7109375" style="5" customWidth="1"/>
    <col min="10506" max="10506" width="8.85546875" style="5"/>
    <col min="10507" max="10510" width="0" style="5" hidden="1" customWidth="1"/>
    <col min="10511" max="10511" width="14.28515625" style="5" customWidth="1"/>
    <col min="10512" max="10751" width="8.85546875" style="5"/>
    <col min="10752" max="10752" width="25.7109375" style="5" customWidth="1"/>
    <col min="10753" max="10761" width="12.7109375" style="5" customWidth="1"/>
    <col min="10762" max="10762" width="8.85546875" style="5"/>
    <col min="10763" max="10766" width="0" style="5" hidden="1" customWidth="1"/>
    <col min="10767" max="10767" width="14.28515625" style="5" customWidth="1"/>
    <col min="10768" max="11007" width="8.85546875" style="5"/>
    <col min="11008" max="11008" width="25.7109375" style="5" customWidth="1"/>
    <col min="11009" max="11017" width="12.7109375" style="5" customWidth="1"/>
    <col min="11018" max="11018" width="8.85546875" style="5"/>
    <col min="11019" max="11022" width="0" style="5" hidden="1" customWidth="1"/>
    <col min="11023" max="11023" width="14.28515625" style="5" customWidth="1"/>
    <col min="11024" max="11263" width="8.85546875" style="5"/>
    <col min="11264" max="11264" width="25.7109375" style="5" customWidth="1"/>
    <col min="11265" max="11273" width="12.7109375" style="5" customWidth="1"/>
    <col min="11274" max="11274" width="8.85546875" style="5"/>
    <col min="11275" max="11278" width="0" style="5" hidden="1" customWidth="1"/>
    <col min="11279" max="11279" width="14.28515625" style="5" customWidth="1"/>
    <col min="11280" max="11519" width="8.85546875" style="5"/>
    <col min="11520" max="11520" width="25.7109375" style="5" customWidth="1"/>
    <col min="11521" max="11529" width="12.7109375" style="5" customWidth="1"/>
    <col min="11530" max="11530" width="8.85546875" style="5"/>
    <col min="11531" max="11534" width="0" style="5" hidden="1" customWidth="1"/>
    <col min="11535" max="11535" width="14.28515625" style="5" customWidth="1"/>
    <col min="11536" max="11775" width="8.85546875" style="5"/>
    <col min="11776" max="11776" width="25.7109375" style="5" customWidth="1"/>
    <col min="11777" max="11785" width="12.7109375" style="5" customWidth="1"/>
    <col min="11786" max="11786" width="8.85546875" style="5"/>
    <col min="11787" max="11790" width="0" style="5" hidden="1" customWidth="1"/>
    <col min="11791" max="11791" width="14.28515625" style="5" customWidth="1"/>
    <col min="11792" max="12031" width="8.85546875" style="5"/>
    <col min="12032" max="12032" width="25.7109375" style="5" customWidth="1"/>
    <col min="12033" max="12041" width="12.7109375" style="5" customWidth="1"/>
    <col min="12042" max="12042" width="8.85546875" style="5"/>
    <col min="12043" max="12046" width="0" style="5" hidden="1" customWidth="1"/>
    <col min="12047" max="12047" width="14.28515625" style="5" customWidth="1"/>
    <col min="12048" max="12287" width="8.85546875" style="5"/>
    <col min="12288" max="12288" width="25.7109375" style="5" customWidth="1"/>
    <col min="12289" max="12297" width="12.7109375" style="5" customWidth="1"/>
    <col min="12298" max="12298" width="8.85546875" style="5"/>
    <col min="12299" max="12302" width="0" style="5" hidden="1" customWidth="1"/>
    <col min="12303" max="12303" width="14.28515625" style="5" customWidth="1"/>
    <col min="12304" max="12543" width="8.85546875" style="5"/>
    <col min="12544" max="12544" width="25.7109375" style="5" customWidth="1"/>
    <col min="12545" max="12553" width="12.7109375" style="5" customWidth="1"/>
    <col min="12554" max="12554" width="8.85546875" style="5"/>
    <col min="12555" max="12558" width="0" style="5" hidden="1" customWidth="1"/>
    <col min="12559" max="12559" width="14.28515625" style="5" customWidth="1"/>
    <col min="12560" max="12799" width="8.85546875" style="5"/>
    <col min="12800" max="12800" width="25.7109375" style="5" customWidth="1"/>
    <col min="12801" max="12809" width="12.7109375" style="5" customWidth="1"/>
    <col min="12810" max="12810" width="8.85546875" style="5"/>
    <col min="12811" max="12814" width="0" style="5" hidden="1" customWidth="1"/>
    <col min="12815" max="12815" width="14.28515625" style="5" customWidth="1"/>
    <col min="12816" max="13055" width="8.85546875" style="5"/>
    <col min="13056" max="13056" width="25.7109375" style="5" customWidth="1"/>
    <col min="13057" max="13065" width="12.7109375" style="5" customWidth="1"/>
    <col min="13066" max="13066" width="8.85546875" style="5"/>
    <col min="13067" max="13070" width="0" style="5" hidden="1" customWidth="1"/>
    <col min="13071" max="13071" width="14.28515625" style="5" customWidth="1"/>
    <col min="13072" max="13311" width="8.85546875" style="5"/>
    <col min="13312" max="13312" width="25.7109375" style="5" customWidth="1"/>
    <col min="13313" max="13321" width="12.7109375" style="5" customWidth="1"/>
    <col min="13322" max="13322" width="8.85546875" style="5"/>
    <col min="13323" max="13326" width="0" style="5" hidden="1" customWidth="1"/>
    <col min="13327" max="13327" width="14.28515625" style="5" customWidth="1"/>
    <col min="13328" max="13567" width="8.85546875" style="5"/>
    <col min="13568" max="13568" width="25.7109375" style="5" customWidth="1"/>
    <col min="13569" max="13577" width="12.7109375" style="5" customWidth="1"/>
    <col min="13578" max="13578" width="8.85546875" style="5"/>
    <col min="13579" max="13582" width="0" style="5" hidden="1" customWidth="1"/>
    <col min="13583" max="13583" width="14.28515625" style="5" customWidth="1"/>
    <col min="13584" max="13823" width="8.85546875" style="5"/>
    <col min="13824" max="13824" width="25.7109375" style="5" customWidth="1"/>
    <col min="13825" max="13833" width="12.7109375" style="5" customWidth="1"/>
    <col min="13834" max="13834" width="8.85546875" style="5"/>
    <col min="13835" max="13838" width="0" style="5" hidden="1" customWidth="1"/>
    <col min="13839" max="13839" width="14.28515625" style="5" customWidth="1"/>
    <col min="13840" max="14079" width="8.85546875" style="5"/>
    <col min="14080" max="14080" width="25.7109375" style="5" customWidth="1"/>
    <col min="14081" max="14089" width="12.7109375" style="5" customWidth="1"/>
    <col min="14090" max="14090" width="8.85546875" style="5"/>
    <col min="14091" max="14094" width="0" style="5" hidden="1" customWidth="1"/>
    <col min="14095" max="14095" width="14.28515625" style="5" customWidth="1"/>
    <col min="14096" max="14335" width="8.85546875" style="5"/>
    <col min="14336" max="14336" width="25.7109375" style="5" customWidth="1"/>
    <col min="14337" max="14345" width="12.7109375" style="5" customWidth="1"/>
    <col min="14346" max="14346" width="8.85546875" style="5"/>
    <col min="14347" max="14350" width="0" style="5" hidden="1" customWidth="1"/>
    <col min="14351" max="14351" width="14.28515625" style="5" customWidth="1"/>
    <col min="14352" max="14591" width="8.85546875" style="5"/>
    <col min="14592" max="14592" width="25.7109375" style="5" customWidth="1"/>
    <col min="14593" max="14601" width="12.7109375" style="5" customWidth="1"/>
    <col min="14602" max="14602" width="8.85546875" style="5"/>
    <col min="14603" max="14606" width="0" style="5" hidden="1" customWidth="1"/>
    <col min="14607" max="14607" width="14.28515625" style="5" customWidth="1"/>
    <col min="14608" max="14847" width="8.85546875" style="5"/>
    <col min="14848" max="14848" width="25.7109375" style="5" customWidth="1"/>
    <col min="14849" max="14857" width="12.7109375" style="5" customWidth="1"/>
    <col min="14858" max="14858" width="8.85546875" style="5"/>
    <col min="14859" max="14862" width="0" style="5" hidden="1" customWidth="1"/>
    <col min="14863" max="14863" width="14.28515625" style="5" customWidth="1"/>
    <col min="14864" max="15103" width="8.85546875" style="5"/>
    <col min="15104" max="15104" width="25.7109375" style="5" customWidth="1"/>
    <col min="15105" max="15113" width="12.7109375" style="5" customWidth="1"/>
    <col min="15114" max="15114" width="8.85546875" style="5"/>
    <col min="15115" max="15118" width="0" style="5" hidden="1" customWidth="1"/>
    <col min="15119" max="15119" width="14.28515625" style="5" customWidth="1"/>
    <col min="15120" max="15359" width="8.85546875" style="5"/>
    <col min="15360" max="15360" width="25.7109375" style="5" customWidth="1"/>
    <col min="15361" max="15369" width="12.7109375" style="5" customWidth="1"/>
    <col min="15370" max="15370" width="8.85546875" style="5"/>
    <col min="15371" max="15374" width="0" style="5" hidden="1" customWidth="1"/>
    <col min="15375" max="15375" width="14.28515625" style="5" customWidth="1"/>
    <col min="15376" max="15615" width="8.85546875" style="5"/>
    <col min="15616" max="15616" width="25.7109375" style="5" customWidth="1"/>
    <col min="15617" max="15625" width="12.7109375" style="5" customWidth="1"/>
    <col min="15626" max="15626" width="8.85546875" style="5"/>
    <col min="15627" max="15630" width="0" style="5" hidden="1" customWidth="1"/>
    <col min="15631" max="15631" width="14.28515625" style="5" customWidth="1"/>
    <col min="15632" max="15871" width="8.85546875" style="5"/>
    <col min="15872" max="15872" width="25.7109375" style="5" customWidth="1"/>
    <col min="15873" max="15881" width="12.7109375" style="5" customWidth="1"/>
    <col min="15882" max="15882" width="8.85546875" style="5"/>
    <col min="15883" max="15886" width="0" style="5" hidden="1" customWidth="1"/>
    <col min="15887" max="15887" width="14.28515625" style="5" customWidth="1"/>
    <col min="15888" max="16127" width="8.85546875" style="5"/>
    <col min="16128" max="16128" width="25.7109375" style="5" customWidth="1"/>
    <col min="16129" max="16137" width="12.7109375" style="5" customWidth="1"/>
    <col min="16138" max="16138" width="8.85546875" style="5"/>
    <col min="16139" max="16142" width="0" style="5" hidden="1" customWidth="1"/>
    <col min="16143" max="16143" width="14.28515625" style="5" customWidth="1"/>
    <col min="16144" max="16384" width="8.85546875" style="5"/>
  </cols>
  <sheetData>
    <row r="1" spans="1:19" ht="18.600000000000001" customHeight="1" x14ac:dyDescent="0.3">
      <c r="A1" s="3" t="s">
        <v>146</v>
      </c>
      <c r="B1" s="85"/>
      <c r="C1" s="85"/>
      <c r="D1" s="85"/>
      <c r="E1" s="85"/>
      <c r="F1" s="85"/>
      <c r="G1" s="85"/>
      <c r="H1" s="85"/>
      <c r="I1" s="85"/>
    </row>
    <row r="2" spans="1:19" ht="2.4500000000000002" customHeight="1" x14ac:dyDescent="0.25">
      <c r="A2" s="86"/>
      <c r="B2" s="85"/>
      <c r="C2" s="85"/>
      <c r="D2" s="85"/>
      <c r="E2" s="85"/>
      <c r="F2" s="85"/>
      <c r="G2" s="85"/>
      <c r="H2" s="85"/>
      <c r="I2" s="85"/>
    </row>
    <row r="3" spans="1:19" ht="21" customHeight="1" x14ac:dyDescent="0.2">
      <c r="A3" s="279" t="s">
        <v>88</v>
      </c>
      <c r="B3" s="281" t="s">
        <v>89</v>
      </c>
      <c r="C3" s="282"/>
      <c r="D3" s="282"/>
      <c r="E3" s="282"/>
      <c r="F3" s="282"/>
      <c r="G3" s="282"/>
      <c r="H3" s="282"/>
      <c r="I3" s="282"/>
    </row>
    <row r="4" spans="1:19" ht="21" customHeight="1" x14ac:dyDescent="0.2">
      <c r="A4" s="280"/>
      <c r="B4" s="271" t="s">
        <v>0</v>
      </c>
      <c r="C4" s="272"/>
      <c r="D4" s="53" t="s">
        <v>90</v>
      </c>
      <c r="E4" s="53" t="s">
        <v>91</v>
      </c>
      <c r="F4" s="53" t="s">
        <v>92</v>
      </c>
      <c r="G4" s="272" t="s">
        <v>93</v>
      </c>
      <c r="H4" s="272" t="s">
        <v>49</v>
      </c>
      <c r="I4" s="272" t="s">
        <v>19</v>
      </c>
    </row>
    <row r="5" spans="1:19" ht="21" customHeight="1" x14ac:dyDescent="0.2">
      <c r="A5" s="280"/>
      <c r="B5" s="283"/>
      <c r="C5" s="274"/>
      <c r="D5" s="87" t="s">
        <v>94</v>
      </c>
      <c r="E5" s="87" t="s">
        <v>95</v>
      </c>
      <c r="F5" s="87" t="s">
        <v>96</v>
      </c>
      <c r="G5" s="284"/>
      <c r="H5" s="284"/>
      <c r="I5" s="284"/>
    </row>
    <row r="6" spans="1:19" ht="21" customHeight="1" x14ac:dyDescent="0.2">
      <c r="A6" s="88" t="s">
        <v>0</v>
      </c>
      <c r="B6" s="89">
        <f>D6+E6+F6+G6+H6+I6</f>
        <v>30136</v>
      </c>
      <c r="C6" s="90" t="s">
        <v>97</v>
      </c>
      <c r="D6" s="129">
        <f t="shared" ref="D6:I6" si="0">SUM(D7:D24)</f>
        <v>9877</v>
      </c>
      <c r="E6" s="129">
        <f t="shared" si="0"/>
        <v>1558</v>
      </c>
      <c r="F6" s="129">
        <f t="shared" si="0"/>
        <v>11963</v>
      </c>
      <c r="G6" s="129">
        <f t="shared" si="0"/>
        <v>142</v>
      </c>
      <c r="H6" s="129">
        <f t="shared" si="0"/>
        <v>1334</v>
      </c>
      <c r="I6" s="129">
        <f t="shared" si="0"/>
        <v>5262</v>
      </c>
      <c r="O6" s="139"/>
      <c r="P6" s="139"/>
      <c r="Q6" s="139"/>
      <c r="R6" s="139"/>
      <c r="S6" s="139"/>
    </row>
    <row r="7" spans="1:19" ht="18" customHeight="1" x14ac:dyDescent="0.25">
      <c r="A7" s="67" t="s">
        <v>5</v>
      </c>
      <c r="B7" s="92">
        <f>D7+E7+F7+G7+H7+I7</f>
        <v>2225</v>
      </c>
      <c r="C7" s="93">
        <f>B7/B6%</f>
        <v>7.3831961773294399</v>
      </c>
      <c r="D7" s="131">
        <v>422</v>
      </c>
      <c r="E7" s="131">
        <v>81</v>
      </c>
      <c r="F7" s="131">
        <v>696</v>
      </c>
      <c r="G7" s="131">
        <v>18</v>
      </c>
      <c r="H7" s="134">
        <v>425</v>
      </c>
      <c r="I7" s="131">
        <v>583</v>
      </c>
      <c r="O7" s="138"/>
      <c r="P7" s="138"/>
      <c r="Q7" s="138"/>
      <c r="R7" s="138"/>
      <c r="S7" s="138"/>
    </row>
    <row r="8" spans="1:19" ht="18" customHeight="1" x14ac:dyDescent="0.25">
      <c r="A8" s="67" t="s">
        <v>6</v>
      </c>
      <c r="B8" s="92">
        <f>D8+E8+F8+G8+H8+I8</f>
        <v>939</v>
      </c>
      <c r="C8" s="94">
        <f>B8/B6%</f>
        <v>3.1158747013538624</v>
      </c>
      <c r="D8" s="130">
        <v>176</v>
      </c>
      <c r="E8" s="130">
        <v>210</v>
      </c>
      <c r="F8" s="130">
        <v>86</v>
      </c>
      <c r="G8" s="130">
        <v>13</v>
      </c>
      <c r="H8" s="133">
        <v>108</v>
      </c>
      <c r="I8" s="130">
        <v>346</v>
      </c>
      <c r="O8" s="138"/>
      <c r="P8" s="138"/>
      <c r="Q8" s="138"/>
      <c r="R8" s="138"/>
      <c r="S8" s="138"/>
    </row>
    <row r="9" spans="1:19" ht="18" customHeight="1" x14ac:dyDescent="0.25">
      <c r="A9" s="67" t="s">
        <v>7</v>
      </c>
      <c r="B9" s="92">
        <f t="shared" ref="B9:B24" si="1">D9+E9+F9+G9+H9+I9</f>
        <v>5</v>
      </c>
      <c r="C9" s="94">
        <f>B9/B6%</f>
        <v>1.659145208388638E-2</v>
      </c>
      <c r="D9" s="130">
        <v>4</v>
      </c>
      <c r="E9" s="130">
        <v>0</v>
      </c>
      <c r="F9" s="130">
        <v>1</v>
      </c>
      <c r="G9" s="130">
        <v>0</v>
      </c>
      <c r="H9" s="133">
        <v>0</v>
      </c>
      <c r="I9" s="130">
        <v>0</v>
      </c>
      <c r="O9" s="138"/>
      <c r="P9" s="138"/>
      <c r="Q9" s="138"/>
      <c r="R9" s="138"/>
      <c r="S9" s="138"/>
    </row>
    <row r="10" spans="1:19" ht="18" customHeight="1" x14ac:dyDescent="0.25">
      <c r="A10" s="67" t="s">
        <v>8</v>
      </c>
      <c r="B10" s="92">
        <f t="shared" si="1"/>
        <v>831</v>
      </c>
      <c r="C10" s="94">
        <f>B10/B6%</f>
        <v>2.7574993363419167</v>
      </c>
      <c r="D10" s="130">
        <v>214</v>
      </c>
      <c r="E10" s="130">
        <v>89</v>
      </c>
      <c r="F10" s="130">
        <v>92</v>
      </c>
      <c r="G10" s="130">
        <v>31</v>
      </c>
      <c r="H10" s="133">
        <v>133</v>
      </c>
      <c r="I10" s="130">
        <v>272</v>
      </c>
      <c r="O10" s="138"/>
      <c r="P10" s="138"/>
      <c r="Q10" s="138"/>
      <c r="R10" s="138"/>
      <c r="S10" s="138"/>
    </row>
    <row r="11" spans="1:19" ht="18" customHeight="1" x14ac:dyDescent="0.25">
      <c r="A11" s="67" t="s">
        <v>9</v>
      </c>
      <c r="B11" s="92">
        <f t="shared" si="1"/>
        <v>13886</v>
      </c>
      <c r="C11" s="94">
        <f>B11/B6%</f>
        <v>46.077780727369259</v>
      </c>
      <c r="D11" s="130">
        <v>4432</v>
      </c>
      <c r="E11" s="130">
        <v>500</v>
      </c>
      <c r="F11" s="130">
        <v>6888</v>
      </c>
      <c r="G11" s="130">
        <v>44</v>
      </c>
      <c r="H11" s="133">
        <v>99</v>
      </c>
      <c r="I11" s="130">
        <v>1923</v>
      </c>
      <c r="O11" s="138"/>
      <c r="P11" s="138"/>
      <c r="Q11" s="1"/>
      <c r="R11" s="1"/>
      <c r="S11" s="2"/>
    </row>
    <row r="12" spans="1:19" ht="18" customHeight="1" x14ac:dyDescent="0.25">
      <c r="A12" s="67" t="s">
        <v>10</v>
      </c>
      <c r="B12" s="92">
        <f t="shared" si="1"/>
        <v>7025</v>
      </c>
      <c r="C12" s="94">
        <f>B12/B6%</f>
        <v>23.310990177860365</v>
      </c>
      <c r="D12" s="130">
        <v>2439</v>
      </c>
      <c r="E12" s="130">
        <v>354</v>
      </c>
      <c r="F12" s="130">
        <v>3212</v>
      </c>
      <c r="G12" s="130">
        <v>26</v>
      </c>
      <c r="H12" s="133">
        <v>49</v>
      </c>
      <c r="I12" s="130">
        <v>945</v>
      </c>
      <c r="O12" s="138"/>
      <c r="P12" s="138"/>
      <c r="Q12" s="1"/>
      <c r="R12" s="1"/>
      <c r="S12" s="2"/>
    </row>
    <row r="13" spans="1:19" ht="18" customHeight="1" x14ac:dyDescent="0.25">
      <c r="A13" s="67" t="s">
        <v>98</v>
      </c>
      <c r="B13" s="92">
        <f t="shared" si="1"/>
        <v>191</v>
      </c>
      <c r="C13" s="94">
        <f>B13/B6%</f>
        <v>0.6337934696044597</v>
      </c>
      <c r="D13" s="130">
        <v>139</v>
      </c>
      <c r="E13" s="130">
        <v>16</v>
      </c>
      <c r="F13" s="130">
        <v>12</v>
      </c>
      <c r="G13" s="130">
        <v>0</v>
      </c>
      <c r="H13" s="133">
        <v>5</v>
      </c>
      <c r="I13" s="130">
        <v>19</v>
      </c>
      <c r="O13" s="138"/>
      <c r="P13" s="138"/>
      <c r="Q13" s="1"/>
      <c r="R13" s="1"/>
      <c r="S13" s="2"/>
    </row>
    <row r="14" spans="1:19" ht="18" customHeight="1" x14ac:dyDescent="0.25">
      <c r="A14" s="67" t="s">
        <v>12</v>
      </c>
      <c r="B14" s="92">
        <f t="shared" si="1"/>
        <v>82</v>
      </c>
      <c r="C14" s="94">
        <f>B14/B6%</f>
        <v>0.27209981417573664</v>
      </c>
      <c r="D14" s="130">
        <v>41</v>
      </c>
      <c r="E14" s="130">
        <v>0</v>
      </c>
      <c r="F14" s="130">
        <v>8</v>
      </c>
      <c r="G14" s="130">
        <v>0</v>
      </c>
      <c r="H14" s="133">
        <v>0</v>
      </c>
      <c r="I14" s="130">
        <v>33</v>
      </c>
      <c r="O14" s="138"/>
      <c r="P14" s="138"/>
      <c r="Q14" s="1"/>
      <c r="R14" s="1"/>
      <c r="S14" s="2"/>
    </row>
    <row r="15" spans="1:19" ht="18" customHeight="1" x14ac:dyDescent="0.25">
      <c r="A15" s="67" t="s">
        <v>13</v>
      </c>
      <c r="B15" s="92">
        <f t="shared" si="1"/>
        <v>14</v>
      </c>
      <c r="C15" s="94">
        <f>B15/B6%</f>
        <v>4.645606583488187E-2</v>
      </c>
      <c r="D15" s="130">
        <v>9</v>
      </c>
      <c r="E15" s="130">
        <v>0</v>
      </c>
      <c r="F15" s="130">
        <v>0</v>
      </c>
      <c r="G15" s="130">
        <v>0</v>
      </c>
      <c r="H15" s="133">
        <v>1</v>
      </c>
      <c r="I15" s="130">
        <v>4</v>
      </c>
      <c r="O15" s="138"/>
      <c r="P15" s="138"/>
      <c r="Q15" s="1"/>
      <c r="R15" s="1"/>
      <c r="S15" s="2"/>
    </row>
    <row r="16" spans="1:19" ht="18" customHeight="1" x14ac:dyDescent="0.25">
      <c r="A16" s="67" t="s">
        <v>14</v>
      </c>
      <c r="B16" s="92">
        <f t="shared" si="1"/>
        <v>148</v>
      </c>
      <c r="C16" s="94">
        <f>B16/B6%</f>
        <v>0.4911069816830369</v>
      </c>
      <c r="D16" s="130">
        <v>130</v>
      </c>
      <c r="E16" s="130">
        <v>0</v>
      </c>
      <c r="F16" s="130">
        <v>9</v>
      </c>
      <c r="G16" s="130">
        <v>0</v>
      </c>
      <c r="H16" s="133">
        <v>7</v>
      </c>
      <c r="I16" s="130">
        <v>2</v>
      </c>
      <c r="O16" s="138"/>
      <c r="P16" s="138"/>
      <c r="Q16" s="1"/>
      <c r="R16" s="1"/>
      <c r="S16" s="2"/>
    </row>
    <row r="17" spans="1:19" ht="18" customHeight="1" x14ac:dyDescent="0.25">
      <c r="A17" s="67" t="s">
        <v>15</v>
      </c>
      <c r="B17" s="92">
        <f t="shared" si="1"/>
        <v>282</v>
      </c>
      <c r="C17" s="94">
        <f>B17/B6%</f>
        <v>0.93575789753119187</v>
      </c>
      <c r="D17" s="130">
        <v>174</v>
      </c>
      <c r="E17" s="130">
        <v>22</v>
      </c>
      <c r="F17" s="130">
        <v>35</v>
      </c>
      <c r="G17" s="130">
        <v>0</v>
      </c>
      <c r="H17" s="133">
        <v>15</v>
      </c>
      <c r="I17" s="130">
        <v>36</v>
      </c>
      <c r="O17" s="138"/>
      <c r="P17" s="138"/>
      <c r="Q17" s="138"/>
      <c r="R17" s="138"/>
      <c r="S17" s="138"/>
    </row>
    <row r="18" spans="1:19" ht="18" customHeight="1" x14ac:dyDescent="0.25">
      <c r="A18" s="67" t="s">
        <v>99</v>
      </c>
      <c r="B18" s="92">
        <f t="shared" si="1"/>
        <v>2398</v>
      </c>
      <c r="C18" s="94">
        <f>B18/B6%</f>
        <v>7.9572604194319085</v>
      </c>
      <c r="D18" s="130">
        <v>877</v>
      </c>
      <c r="E18" s="130">
        <v>107</v>
      </c>
      <c r="F18" s="130">
        <v>791</v>
      </c>
      <c r="G18" s="130">
        <v>5</v>
      </c>
      <c r="H18" s="133">
        <v>137</v>
      </c>
      <c r="I18" s="130">
        <v>481</v>
      </c>
      <c r="O18" s="138"/>
      <c r="P18" s="138"/>
      <c r="Q18" s="138"/>
      <c r="R18" s="138"/>
      <c r="S18" s="138"/>
    </row>
    <row r="19" spans="1:19" ht="18" customHeight="1" x14ac:dyDescent="0.25">
      <c r="A19" s="67" t="s">
        <v>16</v>
      </c>
      <c r="B19" s="92">
        <f t="shared" si="1"/>
        <v>101</v>
      </c>
      <c r="C19" s="94">
        <f>B19/B6%</f>
        <v>0.33514733209450487</v>
      </c>
      <c r="D19" s="130">
        <v>64</v>
      </c>
      <c r="E19" s="130">
        <v>3</v>
      </c>
      <c r="F19" s="130">
        <v>18</v>
      </c>
      <c r="G19" s="130">
        <v>0</v>
      </c>
      <c r="H19" s="133">
        <v>5</v>
      </c>
      <c r="I19" s="130">
        <v>11</v>
      </c>
      <c r="O19" s="2"/>
      <c r="P19" s="138"/>
      <c r="Q19" s="138"/>
      <c r="R19" s="138"/>
      <c r="S19" s="138"/>
    </row>
    <row r="20" spans="1:19" ht="18" customHeight="1" x14ac:dyDescent="0.25">
      <c r="A20" s="67" t="s">
        <v>17</v>
      </c>
      <c r="B20" s="92">
        <f t="shared" si="1"/>
        <v>100</v>
      </c>
      <c r="C20" s="94">
        <f>B20/B6%</f>
        <v>0.33182904167772764</v>
      </c>
      <c r="D20" s="130">
        <v>26</v>
      </c>
      <c r="E20" s="130">
        <v>41</v>
      </c>
      <c r="F20" s="130">
        <v>4</v>
      </c>
      <c r="G20" s="130">
        <v>0</v>
      </c>
      <c r="H20" s="133">
        <v>3</v>
      </c>
      <c r="I20" s="130">
        <v>26</v>
      </c>
      <c r="O20" s="2"/>
      <c r="P20" s="138"/>
      <c r="Q20" s="138"/>
      <c r="R20" s="138"/>
      <c r="S20" s="138"/>
    </row>
    <row r="21" spans="1:19" ht="18" customHeight="1" x14ac:dyDescent="0.25">
      <c r="A21" s="67" t="s">
        <v>20</v>
      </c>
      <c r="B21" s="92">
        <f t="shared" si="1"/>
        <v>580</v>
      </c>
      <c r="C21" s="94">
        <f>B21/B6%</f>
        <v>1.9246084417308202</v>
      </c>
      <c r="D21" s="41">
        <v>218</v>
      </c>
      <c r="E21" s="132">
        <v>46</v>
      </c>
      <c r="F21" s="41">
        <v>55</v>
      </c>
      <c r="G21" s="41">
        <v>1</v>
      </c>
      <c r="H21" s="41">
        <v>69</v>
      </c>
      <c r="I21" s="41">
        <v>191</v>
      </c>
      <c r="K21" s="95"/>
      <c r="O21" s="138"/>
      <c r="P21" s="138"/>
      <c r="Q21" s="138"/>
      <c r="R21" s="138"/>
      <c r="S21" s="138"/>
    </row>
    <row r="22" spans="1:19" ht="18" customHeight="1" x14ac:dyDescent="0.25">
      <c r="A22" s="67" t="s">
        <v>21</v>
      </c>
      <c r="B22" s="92">
        <f>D22+E22+F22+G22+H22+I22</f>
        <v>69</v>
      </c>
      <c r="C22" s="94">
        <f>B22/B6%</f>
        <v>0.22896203875763205</v>
      </c>
      <c r="D22" s="41">
        <v>24</v>
      </c>
      <c r="E22" s="41">
        <v>21</v>
      </c>
      <c r="F22" s="41">
        <v>3</v>
      </c>
      <c r="G22" s="96">
        <v>0</v>
      </c>
      <c r="H22" s="41">
        <v>3</v>
      </c>
      <c r="I22" s="41">
        <v>18</v>
      </c>
      <c r="K22" s="95"/>
      <c r="O22" s="138"/>
      <c r="P22" s="138"/>
      <c r="Q22" s="138"/>
      <c r="R22" s="138"/>
      <c r="S22" s="138"/>
    </row>
    <row r="23" spans="1:19" ht="18" customHeight="1" x14ac:dyDescent="0.25">
      <c r="A23" s="67" t="s">
        <v>18</v>
      </c>
      <c r="B23" s="92">
        <f t="shared" si="1"/>
        <v>1099</v>
      </c>
      <c r="C23" s="94">
        <f>B23/B6%</f>
        <v>3.6468011680382264</v>
      </c>
      <c r="D23" s="41">
        <v>417</v>
      </c>
      <c r="E23" s="41">
        <v>60</v>
      </c>
      <c r="F23" s="41">
        <v>46</v>
      </c>
      <c r="G23" s="41">
        <v>2</v>
      </c>
      <c r="H23" s="41">
        <v>253</v>
      </c>
      <c r="I23" s="41">
        <v>321</v>
      </c>
      <c r="O23" s="138"/>
      <c r="P23" s="138"/>
      <c r="Q23" s="138"/>
      <c r="R23" s="138"/>
      <c r="S23" s="138"/>
    </row>
    <row r="24" spans="1:19" ht="18" customHeight="1" x14ac:dyDescent="0.25">
      <c r="A24" s="170" t="s">
        <v>135</v>
      </c>
      <c r="B24" s="92">
        <f t="shared" si="1"/>
        <v>161</v>
      </c>
      <c r="C24" s="94">
        <f>B24/B6%</f>
        <v>0.5342447571011415</v>
      </c>
      <c r="D24" s="41">
        <v>71</v>
      </c>
      <c r="E24" s="41">
        <v>8</v>
      </c>
      <c r="F24" s="41">
        <v>7</v>
      </c>
      <c r="G24" s="41">
        <v>2</v>
      </c>
      <c r="H24" s="41">
        <v>22</v>
      </c>
      <c r="I24" s="41">
        <v>51</v>
      </c>
      <c r="O24" s="2"/>
      <c r="P24" s="138"/>
      <c r="Q24" s="138"/>
      <c r="R24" s="138"/>
      <c r="S24" s="138"/>
    </row>
    <row r="25" spans="1:19" ht="21" customHeight="1" x14ac:dyDescent="0.2">
      <c r="A25" s="97" t="s">
        <v>100</v>
      </c>
      <c r="B25" s="277">
        <f>B6/B6%</f>
        <v>100</v>
      </c>
      <c r="C25" s="278"/>
      <c r="D25" s="98">
        <f>D6/B6%</f>
        <v>32.774754446509156</v>
      </c>
      <c r="E25" s="98">
        <f>E6/B6%</f>
        <v>5.1698964693389966</v>
      </c>
      <c r="F25" s="98">
        <f>F6/B6*100</f>
        <v>39.696708255906557</v>
      </c>
      <c r="G25" s="98">
        <f>G6/B6%</f>
        <v>0.47119723918237322</v>
      </c>
      <c r="H25" s="98">
        <f>H6/B6*100</f>
        <v>4.4265994159808866</v>
      </c>
      <c r="I25" s="98">
        <f>I6/B6%</f>
        <v>17.460844173082027</v>
      </c>
      <c r="O25" s="2"/>
      <c r="P25" s="138"/>
      <c r="Q25" s="138"/>
      <c r="R25" s="138"/>
      <c r="S25" s="138"/>
    </row>
    <row r="26" spans="1:19" ht="3.6" customHeight="1" x14ac:dyDescent="0.2">
      <c r="A26" s="57"/>
      <c r="B26" s="99"/>
      <c r="C26" s="99"/>
      <c r="D26" s="100"/>
      <c r="E26" s="100"/>
      <c r="F26" s="100"/>
      <c r="G26" s="100"/>
      <c r="H26" s="100"/>
      <c r="I26" s="100"/>
      <c r="O26" s="2"/>
      <c r="P26" s="138"/>
      <c r="Q26" s="138"/>
      <c r="R26" s="138"/>
      <c r="S26" s="138"/>
    </row>
    <row r="27" spans="1:19" ht="16.149999999999999" customHeight="1" x14ac:dyDescent="0.25">
      <c r="A27" s="48" t="s">
        <v>139</v>
      </c>
      <c r="B27" s="49"/>
      <c r="C27" s="49"/>
      <c r="D27" s="49"/>
      <c r="E27" s="49"/>
      <c r="F27" s="49"/>
      <c r="G27" s="49"/>
      <c r="H27" s="49"/>
      <c r="I27" s="49"/>
      <c r="O27" s="138"/>
      <c r="P27" s="138"/>
      <c r="Q27" s="138"/>
      <c r="R27" s="138"/>
      <c r="S27" s="138"/>
    </row>
    <row r="28" spans="1:19" ht="16.149999999999999" customHeight="1" x14ac:dyDescent="0.25">
      <c r="A28" s="24" t="s">
        <v>67</v>
      </c>
      <c r="B28" s="49"/>
      <c r="C28" s="49"/>
      <c r="D28" s="49"/>
      <c r="E28" s="49"/>
      <c r="F28" s="49"/>
      <c r="G28" s="49"/>
      <c r="H28" s="49"/>
      <c r="I28" s="49"/>
      <c r="O28" s="138"/>
      <c r="P28" s="138"/>
      <c r="Q28" s="138"/>
      <c r="R28" s="138"/>
      <c r="S28" s="138"/>
    </row>
    <row r="29" spans="1:19" ht="16.149999999999999" customHeight="1" x14ac:dyDescent="0.25">
      <c r="A29" s="26" t="s">
        <v>68</v>
      </c>
      <c r="B29" s="49"/>
      <c r="C29" s="50"/>
      <c r="D29" s="50"/>
      <c r="E29" s="49"/>
      <c r="F29" s="49"/>
      <c r="G29" s="49"/>
      <c r="H29" s="49"/>
      <c r="I29" s="49"/>
    </row>
    <row r="32" spans="1:19" ht="12.75" customHeight="1" x14ac:dyDescent="0.2"/>
    <row r="33" ht="12.75" customHeight="1" x14ac:dyDescent="0.2"/>
  </sheetData>
  <mergeCells count="7">
    <mergeCell ref="B25:C25"/>
    <mergeCell ref="A3:A5"/>
    <mergeCell ref="B3:I3"/>
    <mergeCell ref="B4:C5"/>
    <mergeCell ref="G4:G5"/>
    <mergeCell ref="H4:H5"/>
    <mergeCell ref="I4:I5"/>
  </mergeCells>
  <pageMargins left="0.34" right="0.16" top="0.31" bottom="0.28000000000000003" header="0.18" footer="0.16"/>
  <pageSetup paperSize="9" orientation="landscape" r:id="rId1"/>
  <ignoredErrors>
    <ignoredError sqref="C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9"/>
  <sheetViews>
    <sheetView zoomScaleNormal="100" workbookViewId="0">
      <selection activeCell="D1" sqref="D1"/>
    </sheetView>
  </sheetViews>
  <sheetFormatPr defaultRowHeight="12.75" x14ac:dyDescent="0.2"/>
  <cols>
    <col min="1" max="1" width="18" style="5" customWidth="1"/>
    <col min="2" max="2" width="14" style="5" customWidth="1"/>
    <col min="3" max="3" width="13" style="5" customWidth="1"/>
    <col min="4" max="4" width="15" style="5" customWidth="1"/>
    <col min="5" max="5" width="13" style="5" customWidth="1"/>
    <col min="6" max="6" width="15.140625" style="5" customWidth="1"/>
    <col min="7" max="7" width="12.85546875" style="5" customWidth="1"/>
    <col min="8" max="254" width="8.85546875" style="5"/>
    <col min="255" max="255" width="1.140625" style="5" customWidth="1"/>
    <col min="256" max="256" width="21.42578125" style="5" customWidth="1"/>
    <col min="257" max="258" width="12.7109375" style="5" customWidth="1"/>
    <col min="259" max="260" width="10.7109375" style="5" customWidth="1"/>
    <col min="261" max="261" width="11.140625" style="5" customWidth="1"/>
    <col min="262" max="262" width="12" style="5" customWidth="1"/>
    <col min="263" max="510" width="8.85546875" style="5"/>
    <col min="511" max="511" width="1.140625" style="5" customWidth="1"/>
    <col min="512" max="512" width="21.42578125" style="5" customWidth="1"/>
    <col min="513" max="514" width="12.7109375" style="5" customWidth="1"/>
    <col min="515" max="516" width="10.7109375" style="5" customWidth="1"/>
    <col min="517" max="517" width="11.140625" style="5" customWidth="1"/>
    <col min="518" max="518" width="12" style="5" customWidth="1"/>
    <col min="519" max="766" width="8.85546875" style="5"/>
    <col min="767" max="767" width="1.140625" style="5" customWidth="1"/>
    <col min="768" max="768" width="21.42578125" style="5" customWidth="1"/>
    <col min="769" max="770" width="12.7109375" style="5" customWidth="1"/>
    <col min="771" max="772" width="10.7109375" style="5" customWidth="1"/>
    <col min="773" max="773" width="11.140625" style="5" customWidth="1"/>
    <col min="774" max="774" width="12" style="5" customWidth="1"/>
    <col min="775" max="1022" width="8.85546875" style="5"/>
    <col min="1023" max="1023" width="1.140625" style="5" customWidth="1"/>
    <col min="1024" max="1024" width="21.42578125" style="5" customWidth="1"/>
    <col min="1025" max="1026" width="12.7109375" style="5" customWidth="1"/>
    <col min="1027" max="1028" width="10.7109375" style="5" customWidth="1"/>
    <col min="1029" max="1029" width="11.140625" style="5" customWidth="1"/>
    <col min="1030" max="1030" width="12" style="5" customWidth="1"/>
    <col min="1031" max="1278" width="8.85546875" style="5"/>
    <col min="1279" max="1279" width="1.140625" style="5" customWidth="1"/>
    <col min="1280" max="1280" width="21.42578125" style="5" customWidth="1"/>
    <col min="1281" max="1282" width="12.7109375" style="5" customWidth="1"/>
    <col min="1283" max="1284" width="10.7109375" style="5" customWidth="1"/>
    <col min="1285" max="1285" width="11.140625" style="5" customWidth="1"/>
    <col min="1286" max="1286" width="12" style="5" customWidth="1"/>
    <col min="1287" max="1534" width="8.85546875" style="5"/>
    <col min="1535" max="1535" width="1.140625" style="5" customWidth="1"/>
    <col min="1536" max="1536" width="21.42578125" style="5" customWidth="1"/>
    <col min="1537" max="1538" width="12.7109375" style="5" customWidth="1"/>
    <col min="1539" max="1540" width="10.7109375" style="5" customWidth="1"/>
    <col min="1541" max="1541" width="11.140625" style="5" customWidth="1"/>
    <col min="1542" max="1542" width="12" style="5" customWidth="1"/>
    <col min="1543" max="1790" width="8.85546875" style="5"/>
    <col min="1791" max="1791" width="1.140625" style="5" customWidth="1"/>
    <col min="1792" max="1792" width="21.42578125" style="5" customWidth="1"/>
    <col min="1793" max="1794" width="12.7109375" style="5" customWidth="1"/>
    <col min="1795" max="1796" width="10.7109375" style="5" customWidth="1"/>
    <col min="1797" max="1797" width="11.140625" style="5" customWidth="1"/>
    <col min="1798" max="1798" width="12" style="5" customWidth="1"/>
    <col min="1799" max="2046" width="8.85546875" style="5"/>
    <col min="2047" max="2047" width="1.140625" style="5" customWidth="1"/>
    <col min="2048" max="2048" width="21.42578125" style="5" customWidth="1"/>
    <col min="2049" max="2050" width="12.7109375" style="5" customWidth="1"/>
    <col min="2051" max="2052" width="10.7109375" style="5" customWidth="1"/>
    <col min="2053" max="2053" width="11.140625" style="5" customWidth="1"/>
    <col min="2054" max="2054" width="12" style="5" customWidth="1"/>
    <col min="2055" max="2302" width="8.85546875" style="5"/>
    <col min="2303" max="2303" width="1.140625" style="5" customWidth="1"/>
    <col min="2304" max="2304" width="21.42578125" style="5" customWidth="1"/>
    <col min="2305" max="2306" width="12.7109375" style="5" customWidth="1"/>
    <col min="2307" max="2308" width="10.7109375" style="5" customWidth="1"/>
    <col min="2309" max="2309" width="11.140625" style="5" customWidth="1"/>
    <col min="2310" max="2310" width="12" style="5" customWidth="1"/>
    <col min="2311" max="2558" width="8.85546875" style="5"/>
    <col min="2559" max="2559" width="1.140625" style="5" customWidth="1"/>
    <col min="2560" max="2560" width="21.42578125" style="5" customWidth="1"/>
    <col min="2561" max="2562" width="12.7109375" style="5" customWidth="1"/>
    <col min="2563" max="2564" width="10.7109375" style="5" customWidth="1"/>
    <col min="2565" max="2565" width="11.140625" style="5" customWidth="1"/>
    <col min="2566" max="2566" width="12" style="5" customWidth="1"/>
    <col min="2567" max="2814" width="8.85546875" style="5"/>
    <col min="2815" max="2815" width="1.140625" style="5" customWidth="1"/>
    <col min="2816" max="2816" width="21.42578125" style="5" customWidth="1"/>
    <col min="2817" max="2818" width="12.7109375" style="5" customWidth="1"/>
    <col min="2819" max="2820" width="10.7109375" style="5" customWidth="1"/>
    <col min="2821" max="2821" width="11.140625" style="5" customWidth="1"/>
    <col min="2822" max="2822" width="12" style="5" customWidth="1"/>
    <col min="2823" max="3070" width="8.85546875" style="5"/>
    <col min="3071" max="3071" width="1.140625" style="5" customWidth="1"/>
    <col min="3072" max="3072" width="21.42578125" style="5" customWidth="1"/>
    <col min="3073" max="3074" width="12.7109375" style="5" customWidth="1"/>
    <col min="3075" max="3076" width="10.7109375" style="5" customWidth="1"/>
    <col min="3077" max="3077" width="11.140625" style="5" customWidth="1"/>
    <col min="3078" max="3078" width="12" style="5" customWidth="1"/>
    <col min="3079" max="3326" width="8.85546875" style="5"/>
    <col min="3327" max="3327" width="1.140625" style="5" customWidth="1"/>
    <col min="3328" max="3328" width="21.42578125" style="5" customWidth="1"/>
    <col min="3329" max="3330" width="12.7109375" style="5" customWidth="1"/>
    <col min="3331" max="3332" width="10.7109375" style="5" customWidth="1"/>
    <col min="3333" max="3333" width="11.140625" style="5" customWidth="1"/>
    <col min="3334" max="3334" width="12" style="5" customWidth="1"/>
    <col min="3335" max="3582" width="8.85546875" style="5"/>
    <col min="3583" max="3583" width="1.140625" style="5" customWidth="1"/>
    <col min="3584" max="3584" width="21.42578125" style="5" customWidth="1"/>
    <col min="3585" max="3586" width="12.7109375" style="5" customWidth="1"/>
    <col min="3587" max="3588" width="10.7109375" style="5" customWidth="1"/>
    <col min="3589" max="3589" width="11.140625" style="5" customWidth="1"/>
    <col min="3590" max="3590" width="12" style="5" customWidth="1"/>
    <col min="3591" max="3838" width="8.85546875" style="5"/>
    <col min="3839" max="3839" width="1.140625" style="5" customWidth="1"/>
    <col min="3840" max="3840" width="21.42578125" style="5" customWidth="1"/>
    <col min="3841" max="3842" width="12.7109375" style="5" customWidth="1"/>
    <col min="3843" max="3844" width="10.7109375" style="5" customWidth="1"/>
    <col min="3845" max="3845" width="11.140625" style="5" customWidth="1"/>
    <col min="3846" max="3846" width="12" style="5" customWidth="1"/>
    <col min="3847" max="4094" width="8.85546875" style="5"/>
    <col min="4095" max="4095" width="1.140625" style="5" customWidth="1"/>
    <col min="4096" max="4096" width="21.42578125" style="5" customWidth="1"/>
    <col min="4097" max="4098" width="12.7109375" style="5" customWidth="1"/>
    <col min="4099" max="4100" width="10.7109375" style="5" customWidth="1"/>
    <col min="4101" max="4101" width="11.140625" style="5" customWidth="1"/>
    <col min="4102" max="4102" width="12" style="5" customWidth="1"/>
    <col min="4103" max="4350" width="8.85546875" style="5"/>
    <col min="4351" max="4351" width="1.140625" style="5" customWidth="1"/>
    <col min="4352" max="4352" width="21.42578125" style="5" customWidth="1"/>
    <col min="4353" max="4354" width="12.7109375" style="5" customWidth="1"/>
    <col min="4355" max="4356" width="10.7109375" style="5" customWidth="1"/>
    <col min="4357" max="4357" width="11.140625" style="5" customWidth="1"/>
    <col min="4358" max="4358" width="12" style="5" customWidth="1"/>
    <col min="4359" max="4606" width="8.85546875" style="5"/>
    <col min="4607" max="4607" width="1.140625" style="5" customWidth="1"/>
    <col min="4608" max="4608" width="21.42578125" style="5" customWidth="1"/>
    <col min="4609" max="4610" width="12.7109375" style="5" customWidth="1"/>
    <col min="4611" max="4612" width="10.7109375" style="5" customWidth="1"/>
    <col min="4613" max="4613" width="11.140625" style="5" customWidth="1"/>
    <col min="4614" max="4614" width="12" style="5" customWidth="1"/>
    <col min="4615" max="4862" width="8.85546875" style="5"/>
    <col min="4863" max="4863" width="1.140625" style="5" customWidth="1"/>
    <col min="4864" max="4864" width="21.42578125" style="5" customWidth="1"/>
    <col min="4865" max="4866" width="12.7109375" style="5" customWidth="1"/>
    <col min="4867" max="4868" width="10.7109375" style="5" customWidth="1"/>
    <col min="4869" max="4869" width="11.140625" style="5" customWidth="1"/>
    <col min="4870" max="4870" width="12" style="5" customWidth="1"/>
    <col min="4871" max="5118" width="8.85546875" style="5"/>
    <col min="5119" max="5119" width="1.140625" style="5" customWidth="1"/>
    <col min="5120" max="5120" width="21.42578125" style="5" customWidth="1"/>
    <col min="5121" max="5122" width="12.7109375" style="5" customWidth="1"/>
    <col min="5123" max="5124" width="10.7109375" style="5" customWidth="1"/>
    <col min="5125" max="5125" width="11.140625" style="5" customWidth="1"/>
    <col min="5126" max="5126" width="12" style="5" customWidth="1"/>
    <col min="5127" max="5374" width="8.85546875" style="5"/>
    <col min="5375" max="5375" width="1.140625" style="5" customWidth="1"/>
    <col min="5376" max="5376" width="21.42578125" style="5" customWidth="1"/>
    <col min="5377" max="5378" width="12.7109375" style="5" customWidth="1"/>
    <col min="5379" max="5380" width="10.7109375" style="5" customWidth="1"/>
    <col min="5381" max="5381" width="11.140625" style="5" customWidth="1"/>
    <col min="5382" max="5382" width="12" style="5" customWidth="1"/>
    <col min="5383" max="5630" width="8.85546875" style="5"/>
    <col min="5631" max="5631" width="1.140625" style="5" customWidth="1"/>
    <col min="5632" max="5632" width="21.42578125" style="5" customWidth="1"/>
    <col min="5633" max="5634" width="12.7109375" style="5" customWidth="1"/>
    <col min="5635" max="5636" width="10.7109375" style="5" customWidth="1"/>
    <col min="5637" max="5637" width="11.140625" style="5" customWidth="1"/>
    <col min="5638" max="5638" width="12" style="5" customWidth="1"/>
    <col min="5639" max="5886" width="8.85546875" style="5"/>
    <col min="5887" max="5887" width="1.140625" style="5" customWidth="1"/>
    <col min="5888" max="5888" width="21.42578125" style="5" customWidth="1"/>
    <col min="5889" max="5890" width="12.7109375" style="5" customWidth="1"/>
    <col min="5891" max="5892" width="10.7109375" style="5" customWidth="1"/>
    <col min="5893" max="5893" width="11.140625" style="5" customWidth="1"/>
    <col min="5894" max="5894" width="12" style="5" customWidth="1"/>
    <col min="5895" max="6142" width="8.85546875" style="5"/>
    <col min="6143" max="6143" width="1.140625" style="5" customWidth="1"/>
    <col min="6144" max="6144" width="21.42578125" style="5" customWidth="1"/>
    <col min="6145" max="6146" width="12.7109375" style="5" customWidth="1"/>
    <col min="6147" max="6148" width="10.7109375" style="5" customWidth="1"/>
    <col min="6149" max="6149" width="11.140625" style="5" customWidth="1"/>
    <col min="6150" max="6150" width="12" style="5" customWidth="1"/>
    <col min="6151" max="6398" width="8.85546875" style="5"/>
    <col min="6399" max="6399" width="1.140625" style="5" customWidth="1"/>
    <col min="6400" max="6400" width="21.42578125" style="5" customWidth="1"/>
    <col min="6401" max="6402" width="12.7109375" style="5" customWidth="1"/>
    <col min="6403" max="6404" width="10.7109375" style="5" customWidth="1"/>
    <col min="6405" max="6405" width="11.140625" style="5" customWidth="1"/>
    <col min="6406" max="6406" width="12" style="5" customWidth="1"/>
    <col min="6407" max="6654" width="8.85546875" style="5"/>
    <col min="6655" max="6655" width="1.140625" style="5" customWidth="1"/>
    <col min="6656" max="6656" width="21.42578125" style="5" customWidth="1"/>
    <col min="6657" max="6658" width="12.7109375" style="5" customWidth="1"/>
    <col min="6659" max="6660" width="10.7109375" style="5" customWidth="1"/>
    <col min="6661" max="6661" width="11.140625" style="5" customWidth="1"/>
    <col min="6662" max="6662" width="12" style="5" customWidth="1"/>
    <col min="6663" max="6910" width="8.85546875" style="5"/>
    <col min="6911" max="6911" width="1.140625" style="5" customWidth="1"/>
    <col min="6912" max="6912" width="21.42578125" style="5" customWidth="1"/>
    <col min="6913" max="6914" width="12.7109375" style="5" customWidth="1"/>
    <col min="6915" max="6916" width="10.7109375" style="5" customWidth="1"/>
    <col min="6917" max="6917" width="11.140625" style="5" customWidth="1"/>
    <col min="6918" max="6918" width="12" style="5" customWidth="1"/>
    <col min="6919" max="7166" width="8.85546875" style="5"/>
    <col min="7167" max="7167" width="1.140625" style="5" customWidth="1"/>
    <col min="7168" max="7168" width="21.42578125" style="5" customWidth="1"/>
    <col min="7169" max="7170" width="12.7109375" style="5" customWidth="1"/>
    <col min="7171" max="7172" width="10.7109375" style="5" customWidth="1"/>
    <col min="7173" max="7173" width="11.140625" style="5" customWidth="1"/>
    <col min="7174" max="7174" width="12" style="5" customWidth="1"/>
    <col min="7175" max="7422" width="8.85546875" style="5"/>
    <col min="7423" max="7423" width="1.140625" style="5" customWidth="1"/>
    <col min="7424" max="7424" width="21.42578125" style="5" customWidth="1"/>
    <col min="7425" max="7426" width="12.7109375" style="5" customWidth="1"/>
    <col min="7427" max="7428" width="10.7109375" style="5" customWidth="1"/>
    <col min="7429" max="7429" width="11.140625" style="5" customWidth="1"/>
    <col min="7430" max="7430" width="12" style="5" customWidth="1"/>
    <col min="7431" max="7678" width="8.85546875" style="5"/>
    <col min="7679" max="7679" width="1.140625" style="5" customWidth="1"/>
    <col min="7680" max="7680" width="21.42578125" style="5" customWidth="1"/>
    <col min="7681" max="7682" width="12.7109375" style="5" customWidth="1"/>
    <col min="7683" max="7684" width="10.7109375" style="5" customWidth="1"/>
    <col min="7685" max="7685" width="11.140625" style="5" customWidth="1"/>
    <col min="7686" max="7686" width="12" style="5" customWidth="1"/>
    <col min="7687" max="7934" width="8.85546875" style="5"/>
    <col min="7935" max="7935" width="1.140625" style="5" customWidth="1"/>
    <col min="7936" max="7936" width="21.42578125" style="5" customWidth="1"/>
    <col min="7937" max="7938" width="12.7109375" style="5" customWidth="1"/>
    <col min="7939" max="7940" width="10.7109375" style="5" customWidth="1"/>
    <col min="7941" max="7941" width="11.140625" style="5" customWidth="1"/>
    <col min="7942" max="7942" width="12" style="5" customWidth="1"/>
    <col min="7943" max="8190" width="8.85546875" style="5"/>
    <col min="8191" max="8191" width="1.140625" style="5" customWidth="1"/>
    <col min="8192" max="8192" width="21.42578125" style="5" customWidth="1"/>
    <col min="8193" max="8194" width="12.7109375" style="5" customWidth="1"/>
    <col min="8195" max="8196" width="10.7109375" style="5" customWidth="1"/>
    <col min="8197" max="8197" width="11.140625" style="5" customWidth="1"/>
    <col min="8198" max="8198" width="12" style="5" customWidth="1"/>
    <col min="8199" max="8446" width="8.85546875" style="5"/>
    <col min="8447" max="8447" width="1.140625" style="5" customWidth="1"/>
    <col min="8448" max="8448" width="21.42578125" style="5" customWidth="1"/>
    <col min="8449" max="8450" width="12.7109375" style="5" customWidth="1"/>
    <col min="8451" max="8452" width="10.7109375" style="5" customWidth="1"/>
    <col min="8453" max="8453" width="11.140625" style="5" customWidth="1"/>
    <col min="8454" max="8454" width="12" style="5" customWidth="1"/>
    <col min="8455" max="8702" width="8.85546875" style="5"/>
    <col min="8703" max="8703" width="1.140625" style="5" customWidth="1"/>
    <col min="8704" max="8704" width="21.42578125" style="5" customWidth="1"/>
    <col min="8705" max="8706" width="12.7109375" style="5" customWidth="1"/>
    <col min="8707" max="8708" width="10.7109375" style="5" customWidth="1"/>
    <col min="8709" max="8709" width="11.140625" style="5" customWidth="1"/>
    <col min="8710" max="8710" width="12" style="5" customWidth="1"/>
    <col min="8711" max="8958" width="8.85546875" style="5"/>
    <col min="8959" max="8959" width="1.140625" style="5" customWidth="1"/>
    <col min="8960" max="8960" width="21.42578125" style="5" customWidth="1"/>
    <col min="8961" max="8962" width="12.7109375" style="5" customWidth="1"/>
    <col min="8963" max="8964" width="10.7109375" style="5" customWidth="1"/>
    <col min="8965" max="8965" width="11.140625" style="5" customWidth="1"/>
    <col min="8966" max="8966" width="12" style="5" customWidth="1"/>
    <col min="8967" max="9214" width="8.85546875" style="5"/>
    <col min="9215" max="9215" width="1.140625" style="5" customWidth="1"/>
    <col min="9216" max="9216" width="21.42578125" style="5" customWidth="1"/>
    <col min="9217" max="9218" width="12.7109375" style="5" customWidth="1"/>
    <col min="9219" max="9220" width="10.7109375" style="5" customWidth="1"/>
    <col min="9221" max="9221" width="11.140625" style="5" customWidth="1"/>
    <col min="9222" max="9222" width="12" style="5" customWidth="1"/>
    <col min="9223" max="9470" width="8.85546875" style="5"/>
    <col min="9471" max="9471" width="1.140625" style="5" customWidth="1"/>
    <col min="9472" max="9472" width="21.42578125" style="5" customWidth="1"/>
    <col min="9473" max="9474" width="12.7109375" style="5" customWidth="1"/>
    <col min="9475" max="9476" width="10.7109375" style="5" customWidth="1"/>
    <col min="9477" max="9477" width="11.140625" style="5" customWidth="1"/>
    <col min="9478" max="9478" width="12" style="5" customWidth="1"/>
    <col min="9479" max="9726" width="8.85546875" style="5"/>
    <col min="9727" max="9727" width="1.140625" style="5" customWidth="1"/>
    <col min="9728" max="9728" width="21.42578125" style="5" customWidth="1"/>
    <col min="9729" max="9730" width="12.7109375" style="5" customWidth="1"/>
    <col min="9731" max="9732" width="10.7109375" style="5" customWidth="1"/>
    <col min="9733" max="9733" width="11.140625" style="5" customWidth="1"/>
    <col min="9734" max="9734" width="12" style="5" customWidth="1"/>
    <col min="9735" max="9982" width="8.85546875" style="5"/>
    <col min="9983" max="9983" width="1.140625" style="5" customWidth="1"/>
    <col min="9984" max="9984" width="21.42578125" style="5" customWidth="1"/>
    <col min="9985" max="9986" width="12.7109375" style="5" customWidth="1"/>
    <col min="9987" max="9988" width="10.7109375" style="5" customWidth="1"/>
    <col min="9989" max="9989" width="11.140625" style="5" customWidth="1"/>
    <col min="9990" max="9990" width="12" style="5" customWidth="1"/>
    <col min="9991" max="10238" width="8.85546875" style="5"/>
    <col min="10239" max="10239" width="1.140625" style="5" customWidth="1"/>
    <col min="10240" max="10240" width="21.42578125" style="5" customWidth="1"/>
    <col min="10241" max="10242" width="12.7109375" style="5" customWidth="1"/>
    <col min="10243" max="10244" width="10.7109375" style="5" customWidth="1"/>
    <col min="10245" max="10245" width="11.140625" style="5" customWidth="1"/>
    <col min="10246" max="10246" width="12" style="5" customWidth="1"/>
    <col min="10247" max="10494" width="8.85546875" style="5"/>
    <col min="10495" max="10495" width="1.140625" style="5" customWidth="1"/>
    <col min="10496" max="10496" width="21.42578125" style="5" customWidth="1"/>
    <col min="10497" max="10498" width="12.7109375" style="5" customWidth="1"/>
    <col min="10499" max="10500" width="10.7109375" style="5" customWidth="1"/>
    <col min="10501" max="10501" width="11.140625" style="5" customWidth="1"/>
    <col min="10502" max="10502" width="12" style="5" customWidth="1"/>
    <col min="10503" max="10750" width="8.85546875" style="5"/>
    <col min="10751" max="10751" width="1.140625" style="5" customWidth="1"/>
    <col min="10752" max="10752" width="21.42578125" style="5" customWidth="1"/>
    <col min="10753" max="10754" width="12.7109375" style="5" customWidth="1"/>
    <col min="10755" max="10756" width="10.7109375" style="5" customWidth="1"/>
    <col min="10757" max="10757" width="11.140625" style="5" customWidth="1"/>
    <col min="10758" max="10758" width="12" style="5" customWidth="1"/>
    <col min="10759" max="11006" width="8.85546875" style="5"/>
    <col min="11007" max="11007" width="1.140625" style="5" customWidth="1"/>
    <col min="11008" max="11008" width="21.42578125" style="5" customWidth="1"/>
    <col min="11009" max="11010" width="12.7109375" style="5" customWidth="1"/>
    <col min="11011" max="11012" width="10.7109375" style="5" customWidth="1"/>
    <col min="11013" max="11013" width="11.140625" style="5" customWidth="1"/>
    <col min="11014" max="11014" width="12" style="5" customWidth="1"/>
    <col min="11015" max="11262" width="8.85546875" style="5"/>
    <col min="11263" max="11263" width="1.140625" style="5" customWidth="1"/>
    <col min="11264" max="11264" width="21.42578125" style="5" customWidth="1"/>
    <col min="11265" max="11266" width="12.7109375" style="5" customWidth="1"/>
    <col min="11267" max="11268" width="10.7109375" style="5" customWidth="1"/>
    <col min="11269" max="11269" width="11.140625" style="5" customWidth="1"/>
    <col min="11270" max="11270" width="12" style="5" customWidth="1"/>
    <col min="11271" max="11518" width="8.85546875" style="5"/>
    <col min="11519" max="11519" width="1.140625" style="5" customWidth="1"/>
    <col min="11520" max="11520" width="21.42578125" style="5" customWidth="1"/>
    <col min="11521" max="11522" width="12.7109375" style="5" customWidth="1"/>
    <col min="11523" max="11524" width="10.7109375" style="5" customWidth="1"/>
    <col min="11525" max="11525" width="11.140625" style="5" customWidth="1"/>
    <col min="11526" max="11526" width="12" style="5" customWidth="1"/>
    <col min="11527" max="11774" width="8.85546875" style="5"/>
    <col min="11775" max="11775" width="1.140625" style="5" customWidth="1"/>
    <col min="11776" max="11776" width="21.42578125" style="5" customWidth="1"/>
    <col min="11777" max="11778" width="12.7109375" style="5" customWidth="1"/>
    <col min="11779" max="11780" width="10.7109375" style="5" customWidth="1"/>
    <col min="11781" max="11781" width="11.140625" style="5" customWidth="1"/>
    <col min="11782" max="11782" width="12" style="5" customWidth="1"/>
    <col min="11783" max="12030" width="8.85546875" style="5"/>
    <col min="12031" max="12031" width="1.140625" style="5" customWidth="1"/>
    <col min="12032" max="12032" width="21.42578125" style="5" customWidth="1"/>
    <col min="12033" max="12034" width="12.7109375" style="5" customWidth="1"/>
    <col min="12035" max="12036" width="10.7109375" style="5" customWidth="1"/>
    <col min="12037" max="12037" width="11.140625" style="5" customWidth="1"/>
    <col min="12038" max="12038" width="12" style="5" customWidth="1"/>
    <col min="12039" max="12286" width="8.85546875" style="5"/>
    <col min="12287" max="12287" width="1.140625" style="5" customWidth="1"/>
    <col min="12288" max="12288" width="21.42578125" style="5" customWidth="1"/>
    <col min="12289" max="12290" width="12.7109375" style="5" customWidth="1"/>
    <col min="12291" max="12292" width="10.7109375" style="5" customWidth="1"/>
    <col min="12293" max="12293" width="11.140625" style="5" customWidth="1"/>
    <col min="12294" max="12294" width="12" style="5" customWidth="1"/>
    <col min="12295" max="12542" width="8.85546875" style="5"/>
    <col min="12543" max="12543" width="1.140625" style="5" customWidth="1"/>
    <col min="12544" max="12544" width="21.42578125" style="5" customWidth="1"/>
    <col min="12545" max="12546" width="12.7109375" style="5" customWidth="1"/>
    <col min="12547" max="12548" width="10.7109375" style="5" customWidth="1"/>
    <col min="12549" max="12549" width="11.140625" style="5" customWidth="1"/>
    <col min="12550" max="12550" width="12" style="5" customWidth="1"/>
    <col min="12551" max="12798" width="8.85546875" style="5"/>
    <col min="12799" max="12799" width="1.140625" style="5" customWidth="1"/>
    <col min="12800" max="12800" width="21.42578125" style="5" customWidth="1"/>
    <col min="12801" max="12802" width="12.7109375" style="5" customWidth="1"/>
    <col min="12803" max="12804" width="10.7109375" style="5" customWidth="1"/>
    <col min="12805" max="12805" width="11.140625" style="5" customWidth="1"/>
    <col min="12806" max="12806" width="12" style="5" customWidth="1"/>
    <col min="12807" max="13054" width="8.85546875" style="5"/>
    <col min="13055" max="13055" width="1.140625" style="5" customWidth="1"/>
    <col min="13056" max="13056" width="21.42578125" style="5" customWidth="1"/>
    <col min="13057" max="13058" width="12.7109375" style="5" customWidth="1"/>
    <col min="13059" max="13060" width="10.7109375" style="5" customWidth="1"/>
    <col min="13061" max="13061" width="11.140625" style="5" customWidth="1"/>
    <col min="13062" max="13062" width="12" style="5" customWidth="1"/>
    <col min="13063" max="13310" width="8.85546875" style="5"/>
    <col min="13311" max="13311" width="1.140625" style="5" customWidth="1"/>
    <col min="13312" max="13312" width="21.42578125" style="5" customWidth="1"/>
    <col min="13313" max="13314" width="12.7109375" style="5" customWidth="1"/>
    <col min="13315" max="13316" width="10.7109375" style="5" customWidth="1"/>
    <col min="13317" max="13317" width="11.140625" style="5" customWidth="1"/>
    <col min="13318" max="13318" width="12" style="5" customWidth="1"/>
    <col min="13319" max="13566" width="8.85546875" style="5"/>
    <col min="13567" max="13567" width="1.140625" style="5" customWidth="1"/>
    <col min="13568" max="13568" width="21.42578125" style="5" customWidth="1"/>
    <col min="13569" max="13570" width="12.7109375" style="5" customWidth="1"/>
    <col min="13571" max="13572" width="10.7109375" style="5" customWidth="1"/>
    <col min="13573" max="13573" width="11.140625" style="5" customWidth="1"/>
    <col min="13574" max="13574" width="12" style="5" customWidth="1"/>
    <col min="13575" max="13822" width="8.85546875" style="5"/>
    <col min="13823" max="13823" width="1.140625" style="5" customWidth="1"/>
    <col min="13824" max="13824" width="21.42578125" style="5" customWidth="1"/>
    <col min="13825" max="13826" width="12.7109375" style="5" customWidth="1"/>
    <col min="13827" max="13828" width="10.7109375" style="5" customWidth="1"/>
    <col min="13829" max="13829" width="11.140625" style="5" customWidth="1"/>
    <col min="13830" max="13830" width="12" style="5" customWidth="1"/>
    <col min="13831" max="14078" width="8.85546875" style="5"/>
    <col min="14079" max="14079" width="1.140625" style="5" customWidth="1"/>
    <col min="14080" max="14080" width="21.42578125" style="5" customWidth="1"/>
    <col min="14081" max="14082" width="12.7109375" style="5" customWidth="1"/>
    <col min="14083" max="14084" width="10.7109375" style="5" customWidth="1"/>
    <col min="14085" max="14085" width="11.140625" style="5" customWidth="1"/>
    <col min="14086" max="14086" width="12" style="5" customWidth="1"/>
    <col min="14087" max="14334" width="8.85546875" style="5"/>
    <col min="14335" max="14335" width="1.140625" style="5" customWidth="1"/>
    <col min="14336" max="14336" width="21.42578125" style="5" customWidth="1"/>
    <col min="14337" max="14338" width="12.7109375" style="5" customWidth="1"/>
    <col min="14339" max="14340" width="10.7109375" style="5" customWidth="1"/>
    <col min="14341" max="14341" width="11.140625" style="5" customWidth="1"/>
    <col min="14342" max="14342" width="12" style="5" customWidth="1"/>
    <col min="14343" max="14590" width="8.85546875" style="5"/>
    <col min="14591" max="14591" width="1.140625" style="5" customWidth="1"/>
    <col min="14592" max="14592" width="21.42578125" style="5" customWidth="1"/>
    <col min="14593" max="14594" width="12.7109375" style="5" customWidth="1"/>
    <col min="14595" max="14596" width="10.7109375" style="5" customWidth="1"/>
    <col min="14597" max="14597" width="11.140625" style="5" customWidth="1"/>
    <col min="14598" max="14598" width="12" style="5" customWidth="1"/>
    <col min="14599" max="14846" width="8.85546875" style="5"/>
    <col min="14847" max="14847" width="1.140625" style="5" customWidth="1"/>
    <col min="14848" max="14848" width="21.42578125" style="5" customWidth="1"/>
    <col min="14849" max="14850" width="12.7109375" style="5" customWidth="1"/>
    <col min="14851" max="14852" width="10.7109375" style="5" customWidth="1"/>
    <col min="14853" max="14853" width="11.140625" style="5" customWidth="1"/>
    <col min="14854" max="14854" width="12" style="5" customWidth="1"/>
    <col min="14855" max="15102" width="8.85546875" style="5"/>
    <col min="15103" max="15103" width="1.140625" style="5" customWidth="1"/>
    <col min="15104" max="15104" width="21.42578125" style="5" customWidth="1"/>
    <col min="15105" max="15106" width="12.7109375" style="5" customWidth="1"/>
    <col min="15107" max="15108" width="10.7109375" style="5" customWidth="1"/>
    <col min="15109" max="15109" width="11.140625" style="5" customWidth="1"/>
    <col min="15110" max="15110" width="12" style="5" customWidth="1"/>
    <col min="15111" max="15358" width="8.85546875" style="5"/>
    <col min="15359" max="15359" width="1.140625" style="5" customWidth="1"/>
    <col min="15360" max="15360" width="21.42578125" style="5" customWidth="1"/>
    <col min="15361" max="15362" width="12.7109375" style="5" customWidth="1"/>
    <col min="15363" max="15364" width="10.7109375" style="5" customWidth="1"/>
    <col min="15365" max="15365" width="11.140625" style="5" customWidth="1"/>
    <col min="15366" max="15366" width="12" style="5" customWidth="1"/>
    <col min="15367" max="15614" width="8.85546875" style="5"/>
    <col min="15615" max="15615" width="1.140625" style="5" customWidth="1"/>
    <col min="15616" max="15616" width="21.42578125" style="5" customWidth="1"/>
    <col min="15617" max="15618" width="12.7109375" style="5" customWidth="1"/>
    <col min="15619" max="15620" width="10.7109375" style="5" customWidth="1"/>
    <col min="15621" max="15621" width="11.140625" style="5" customWidth="1"/>
    <col min="15622" max="15622" width="12" style="5" customWidth="1"/>
    <col min="15623" max="15870" width="8.85546875" style="5"/>
    <col min="15871" max="15871" width="1.140625" style="5" customWidth="1"/>
    <col min="15872" max="15872" width="21.42578125" style="5" customWidth="1"/>
    <col min="15873" max="15874" width="12.7109375" style="5" customWidth="1"/>
    <col min="15875" max="15876" width="10.7109375" style="5" customWidth="1"/>
    <col min="15877" max="15877" width="11.140625" style="5" customWidth="1"/>
    <col min="15878" max="15878" width="12" style="5" customWidth="1"/>
    <col min="15879" max="16126" width="8.85546875" style="5"/>
    <col min="16127" max="16127" width="1.140625" style="5" customWidth="1"/>
    <col min="16128" max="16128" width="21.42578125" style="5" customWidth="1"/>
    <col min="16129" max="16130" width="12.7109375" style="5" customWidth="1"/>
    <col min="16131" max="16132" width="10.7109375" style="5" customWidth="1"/>
    <col min="16133" max="16133" width="11.140625" style="5" customWidth="1"/>
    <col min="16134" max="16134" width="12" style="5" customWidth="1"/>
    <col min="16135" max="16382" width="8.85546875" style="5"/>
    <col min="16383" max="16384" width="8.85546875" style="5" customWidth="1"/>
  </cols>
  <sheetData>
    <row r="1" spans="1:7" ht="16.5" x14ac:dyDescent="0.3">
      <c r="A1" s="51" t="s">
        <v>147</v>
      </c>
      <c r="B1" s="101"/>
      <c r="C1" s="101"/>
      <c r="D1" s="101"/>
      <c r="E1" s="101"/>
      <c r="F1" s="101"/>
      <c r="G1" s="101"/>
    </row>
    <row r="2" spans="1:7" ht="4.1500000000000004" customHeight="1" x14ac:dyDescent="0.2">
      <c r="A2" s="102"/>
      <c r="B2" s="102"/>
      <c r="C2" s="101"/>
      <c r="D2" s="101"/>
      <c r="E2" s="101"/>
      <c r="F2" s="101"/>
      <c r="G2" s="101"/>
    </row>
    <row r="3" spans="1:7" ht="23.25" customHeight="1" x14ac:dyDescent="0.2">
      <c r="A3" s="272" t="s">
        <v>101</v>
      </c>
      <c r="B3" s="271" t="s">
        <v>0</v>
      </c>
      <c r="C3" s="272"/>
      <c r="D3" s="281" t="s">
        <v>102</v>
      </c>
      <c r="E3" s="282"/>
      <c r="F3" s="282"/>
      <c r="G3" s="282"/>
    </row>
    <row r="4" spans="1:7" ht="23.25" customHeight="1" x14ac:dyDescent="0.2">
      <c r="A4" s="284"/>
      <c r="B4" s="285"/>
      <c r="C4" s="284"/>
      <c r="D4" s="192" t="s">
        <v>103</v>
      </c>
      <c r="E4" s="286" t="s">
        <v>24</v>
      </c>
      <c r="F4" s="87" t="s">
        <v>4</v>
      </c>
      <c r="G4" s="286" t="s">
        <v>24</v>
      </c>
    </row>
    <row r="5" spans="1:7" ht="23.25" customHeight="1" x14ac:dyDescent="0.2">
      <c r="A5" s="274"/>
      <c r="B5" s="283"/>
      <c r="C5" s="274"/>
      <c r="D5" s="191" t="s">
        <v>104</v>
      </c>
      <c r="E5" s="287"/>
      <c r="F5" s="54" t="s">
        <v>1</v>
      </c>
      <c r="G5" s="287"/>
    </row>
    <row r="6" spans="1:7" ht="24.95" customHeight="1" x14ac:dyDescent="0.2">
      <c r="A6" s="37" t="s">
        <v>0</v>
      </c>
      <c r="B6" s="103">
        <f>D6+F6</f>
        <v>43671</v>
      </c>
      <c r="C6" s="104">
        <v>1</v>
      </c>
      <c r="D6" s="91">
        <f>SUM(D7+D19)</f>
        <v>13535</v>
      </c>
      <c r="E6" s="119">
        <f>D6/B6*100</f>
        <v>30.99310755421218</v>
      </c>
      <c r="F6" s="91">
        <f>SUM(F7+F19)</f>
        <v>30136</v>
      </c>
      <c r="G6" s="119">
        <f>F6/B6*100</f>
        <v>69.006892445787827</v>
      </c>
    </row>
    <row r="7" spans="1:7" s="107" customFormat="1" ht="21" customHeight="1" x14ac:dyDescent="0.2">
      <c r="A7" s="87" t="s">
        <v>105</v>
      </c>
      <c r="B7" s="105">
        <f>SUM(B8:B18)</f>
        <v>40467</v>
      </c>
      <c r="C7" s="100">
        <f>SUM(C8:C18)</f>
        <v>92.663323486982222</v>
      </c>
      <c r="D7" s="106">
        <f>SUM(D8:D18)</f>
        <v>11683</v>
      </c>
      <c r="E7" s="100">
        <f>SUM(E8:E18)</f>
        <v>26.752307022967191</v>
      </c>
      <c r="F7" s="106">
        <f>SUM(F8:F17)</f>
        <v>28784</v>
      </c>
      <c r="G7" s="100">
        <f>SUM(G8:G18)</f>
        <v>65.91101646401502</v>
      </c>
    </row>
    <row r="8" spans="1:7" s="107" customFormat="1" ht="21" customHeight="1" x14ac:dyDescent="0.2">
      <c r="A8" s="108" t="s">
        <v>149</v>
      </c>
      <c r="B8" s="109">
        <f>D8+F8</f>
        <v>3511</v>
      </c>
      <c r="C8" s="185">
        <f>E8+G8</f>
        <v>8.0396601863937178</v>
      </c>
      <c r="D8" s="111">
        <v>606</v>
      </c>
      <c r="E8" s="184">
        <f>D8/B6%</f>
        <v>1.3876485539602941</v>
      </c>
      <c r="F8" s="111">
        <v>2905</v>
      </c>
      <c r="G8" s="184">
        <f>F8/B6%</f>
        <v>6.6520116324334229</v>
      </c>
    </row>
    <row r="9" spans="1:7" ht="21" customHeight="1" x14ac:dyDescent="0.2">
      <c r="A9" s="108" t="s">
        <v>150</v>
      </c>
      <c r="B9" s="109">
        <f>D9+F9</f>
        <v>787</v>
      </c>
      <c r="C9" s="110">
        <f>E9+G9</f>
        <v>1.8021112408692268</v>
      </c>
      <c r="D9" s="111">
        <v>64</v>
      </c>
      <c r="E9" s="112">
        <f>D9/B6%</f>
        <v>0.1465503423324403</v>
      </c>
      <c r="F9" s="111">
        <v>723</v>
      </c>
      <c r="G9" s="112">
        <f>F9/B6%</f>
        <v>1.6555608985367865</v>
      </c>
    </row>
    <row r="10" spans="1:7" ht="20.45" customHeight="1" x14ac:dyDescent="0.2">
      <c r="A10" s="108" t="s">
        <v>151</v>
      </c>
      <c r="B10" s="109">
        <f t="shared" ref="B10:C11" si="0">D10+F10</f>
        <v>3850</v>
      </c>
      <c r="C10" s="110">
        <f t="shared" si="0"/>
        <v>8.815919030935861</v>
      </c>
      <c r="D10" s="111">
        <v>1932</v>
      </c>
      <c r="E10" s="112">
        <f>D10/B6%</f>
        <v>4.4239884591605412</v>
      </c>
      <c r="F10" s="148">
        <v>1918</v>
      </c>
      <c r="G10" s="112">
        <f>F10/B6%</f>
        <v>4.3919305717753199</v>
      </c>
    </row>
    <row r="11" spans="1:7" ht="21" customHeight="1" x14ac:dyDescent="0.2">
      <c r="A11" s="108" t="s">
        <v>133</v>
      </c>
      <c r="B11" s="109">
        <f t="shared" si="0"/>
        <v>3069</v>
      </c>
      <c r="C11" s="110">
        <f t="shared" si="0"/>
        <v>7.0275468846603015</v>
      </c>
      <c r="D11" s="111">
        <v>1298</v>
      </c>
      <c r="E11" s="112">
        <f>D11/B6%</f>
        <v>2.9722241304298049</v>
      </c>
      <c r="F11" s="111">
        <v>1771</v>
      </c>
      <c r="G11" s="112">
        <f>F11/B6%</f>
        <v>4.0553227542304962</v>
      </c>
    </row>
    <row r="12" spans="1:7" ht="7.5" customHeight="1" x14ac:dyDescent="0.2">
      <c r="A12" s="108"/>
      <c r="B12" s="109"/>
      <c r="C12" s="110"/>
      <c r="D12" s="113"/>
      <c r="E12" s="112"/>
      <c r="F12" s="113"/>
      <c r="G12" s="112"/>
    </row>
    <row r="13" spans="1:7" ht="21" customHeight="1" x14ac:dyDescent="0.2">
      <c r="A13" s="108" t="s">
        <v>106</v>
      </c>
      <c r="B13" s="109">
        <f>D13+F13</f>
        <v>18047</v>
      </c>
      <c r="C13" s="110">
        <f>E13+G13</f>
        <v>41.324906688649222</v>
      </c>
      <c r="D13" s="111">
        <v>5078</v>
      </c>
      <c r="E13" s="112">
        <f>D13/B6%</f>
        <v>11.627853724439561</v>
      </c>
      <c r="F13" s="111">
        <v>12969</v>
      </c>
      <c r="G13" s="112">
        <f>F13/B6%</f>
        <v>29.697052964209661</v>
      </c>
    </row>
    <row r="14" spans="1:7" ht="7.5" customHeight="1" x14ac:dyDescent="0.2">
      <c r="A14" s="108"/>
      <c r="B14" s="109"/>
      <c r="C14" s="110"/>
      <c r="D14" s="111"/>
      <c r="E14" s="112"/>
      <c r="F14" s="113"/>
      <c r="G14" s="112"/>
    </row>
    <row r="15" spans="1:7" ht="21" customHeight="1" x14ac:dyDescent="0.2">
      <c r="A15" s="114" t="s">
        <v>152</v>
      </c>
      <c r="B15" s="109">
        <f>D15+F15</f>
        <v>10805</v>
      </c>
      <c r="C15" s="110">
        <f>E15+G15</f>
        <v>24.741819514094026</v>
      </c>
      <c r="D15" s="111">
        <v>2702</v>
      </c>
      <c r="E15" s="112">
        <f>D15/B6%</f>
        <v>6.1871722653477139</v>
      </c>
      <c r="F15" s="111">
        <v>8103</v>
      </c>
      <c r="G15" s="112">
        <f>F15/B6%</f>
        <v>18.55464724874631</v>
      </c>
    </row>
    <row r="16" spans="1:7" ht="7.5" customHeight="1" x14ac:dyDescent="0.2">
      <c r="A16" s="108"/>
      <c r="B16" s="109"/>
      <c r="C16" s="110"/>
      <c r="D16" s="111"/>
      <c r="E16" s="112"/>
      <c r="F16" s="113"/>
      <c r="G16" s="112"/>
    </row>
    <row r="17" spans="1:15" ht="21" customHeight="1" x14ac:dyDescent="0.2">
      <c r="A17" s="108" t="s">
        <v>107</v>
      </c>
      <c r="B17" s="109">
        <f>D17+F17</f>
        <v>398</v>
      </c>
      <c r="C17" s="110">
        <f>E17+G17</f>
        <v>0.91135994137986309</v>
      </c>
      <c r="D17" s="111">
        <v>3</v>
      </c>
      <c r="E17" s="112">
        <f>D17/B6%</f>
        <v>6.869547296833139E-3</v>
      </c>
      <c r="F17" s="111">
        <v>395</v>
      </c>
      <c r="G17" s="115">
        <f>F17/B6%</f>
        <v>0.90449039408303</v>
      </c>
    </row>
    <row r="18" spans="1:15" ht="7.5" customHeight="1" x14ac:dyDescent="0.2">
      <c r="A18" s="108"/>
      <c r="B18" s="109"/>
      <c r="C18" s="110"/>
      <c r="D18" s="111"/>
      <c r="E18" s="112"/>
      <c r="F18" s="113"/>
      <c r="G18" s="115"/>
    </row>
    <row r="19" spans="1:15" s="107" customFormat="1" ht="21" customHeight="1" x14ac:dyDescent="0.2">
      <c r="A19" s="87" t="s">
        <v>108</v>
      </c>
      <c r="B19" s="105">
        <f>SUM(B20:B24)</f>
        <v>3204</v>
      </c>
      <c r="C19" s="100">
        <f>SUM(C20:C24)</f>
        <v>7.3366765130177924</v>
      </c>
      <c r="D19" s="106">
        <f>SUM(D20:D24)</f>
        <v>1852</v>
      </c>
      <c r="E19" s="100">
        <f t="shared" ref="E19:G19" si="1">SUM(E20:E24)</f>
        <v>4.2408005312449912</v>
      </c>
      <c r="F19" s="106">
        <f>SUM(F20:F24)</f>
        <v>1352</v>
      </c>
      <c r="G19" s="100">
        <f t="shared" si="1"/>
        <v>3.0958759817728012</v>
      </c>
    </row>
    <row r="20" spans="1:15" ht="21" customHeight="1" x14ac:dyDescent="0.2">
      <c r="A20" s="108" t="s">
        <v>155</v>
      </c>
      <c r="B20" s="109">
        <f>D20+F20</f>
        <v>1771</v>
      </c>
      <c r="C20" s="110">
        <f t="shared" ref="C20" si="2">E20+G20</f>
        <v>4.0553227542304962</v>
      </c>
      <c r="D20" s="111">
        <v>1514</v>
      </c>
      <c r="E20" s="112">
        <f>D20/B6%</f>
        <v>3.4668315358017909</v>
      </c>
      <c r="F20" s="113">
        <v>257</v>
      </c>
      <c r="G20" s="115">
        <f>F20/B6%</f>
        <v>0.58849121842870555</v>
      </c>
    </row>
    <row r="21" spans="1:15" ht="7.5" customHeight="1" x14ac:dyDescent="0.2">
      <c r="A21" s="108"/>
      <c r="B21" s="109"/>
      <c r="C21" s="110"/>
      <c r="D21" s="111"/>
      <c r="E21" s="112"/>
      <c r="F21" s="113"/>
      <c r="G21" s="115"/>
    </row>
    <row r="22" spans="1:15" ht="21" customHeight="1" x14ac:dyDescent="0.2">
      <c r="A22" s="108" t="s">
        <v>109</v>
      </c>
      <c r="B22" s="109">
        <f>D22+F22</f>
        <v>19</v>
      </c>
      <c r="C22" s="110">
        <f>E22+G22</f>
        <v>4.3507132879943212E-2</v>
      </c>
      <c r="D22" s="111">
        <v>0</v>
      </c>
      <c r="E22" s="112">
        <f>D22/B6%</f>
        <v>0</v>
      </c>
      <c r="F22" s="113">
        <v>19</v>
      </c>
      <c r="G22" s="115">
        <f>F22/B6%</f>
        <v>4.3507132879943212E-2</v>
      </c>
    </row>
    <row r="23" spans="1:15" ht="7.5" customHeight="1" x14ac:dyDescent="0.2">
      <c r="A23" s="108"/>
      <c r="B23" s="109"/>
      <c r="C23" s="110"/>
      <c r="D23" s="113"/>
      <c r="E23" s="112"/>
      <c r="F23" s="113"/>
      <c r="G23" s="116"/>
    </row>
    <row r="24" spans="1:15" ht="21" customHeight="1" x14ac:dyDescent="0.2">
      <c r="A24" s="117" t="s">
        <v>110</v>
      </c>
      <c r="B24" s="118">
        <f>D24+F24</f>
        <v>1414</v>
      </c>
      <c r="C24" s="119">
        <f>E24+G24</f>
        <v>3.2378466259073528</v>
      </c>
      <c r="D24" s="186">
        <v>338</v>
      </c>
      <c r="E24" s="187">
        <f>D24/B6%</f>
        <v>0.7739689954432003</v>
      </c>
      <c r="F24" s="186">
        <v>1076</v>
      </c>
      <c r="G24" s="188">
        <f>F24/B6%</f>
        <v>2.4638776304641525</v>
      </c>
    </row>
    <row r="25" spans="1:15" ht="6.75" customHeight="1" x14ac:dyDescent="0.3">
      <c r="A25" s="30"/>
      <c r="B25" s="72"/>
      <c r="C25" s="120"/>
      <c r="D25" s="30"/>
      <c r="E25" s="120"/>
      <c r="F25" s="30"/>
      <c r="G25" s="121"/>
    </row>
    <row r="26" spans="1:15" ht="18" customHeight="1" x14ac:dyDescent="0.3">
      <c r="A26" s="24" t="s">
        <v>141</v>
      </c>
      <c r="B26" s="122"/>
      <c r="C26" s="30"/>
      <c r="D26" s="30"/>
      <c r="E26" s="30"/>
      <c r="F26" s="30"/>
      <c r="G26" s="30"/>
    </row>
    <row r="27" spans="1:15" ht="18" customHeight="1" x14ac:dyDescent="0.3">
      <c r="A27" s="26" t="s">
        <v>137</v>
      </c>
      <c r="B27" s="30"/>
      <c r="C27" s="30"/>
      <c r="D27" s="30"/>
      <c r="E27" s="30"/>
      <c r="F27" s="30"/>
      <c r="G27" s="30"/>
    </row>
    <row r="28" spans="1:15" ht="18" customHeight="1" x14ac:dyDescent="0.3">
      <c r="A28" s="48" t="s">
        <v>111</v>
      </c>
      <c r="B28" s="30"/>
      <c r="C28" s="30"/>
      <c r="D28" s="30"/>
      <c r="E28" s="30"/>
      <c r="F28" s="30"/>
      <c r="G28" s="30"/>
    </row>
    <row r="29" spans="1:15" ht="18" customHeight="1" x14ac:dyDescent="0.3">
      <c r="A29" s="24" t="s">
        <v>112</v>
      </c>
      <c r="B29" s="30"/>
      <c r="C29" s="30"/>
      <c r="D29" s="30"/>
      <c r="E29" s="30"/>
      <c r="F29" s="30"/>
      <c r="G29" s="30"/>
    </row>
    <row r="30" spans="1:15" ht="18" customHeight="1" x14ac:dyDescent="0.3">
      <c r="A30" s="26" t="s">
        <v>82</v>
      </c>
      <c r="B30" s="30"/>
      <c r="C30" s="30"/>
      <c r="D30" s="30"/>
      <c r="E30" s="30"/>
      <c r="F30" s="30"/>
      <c r="G30" s="30"/>
    </row>
    <row r="31" spans="1:15" ht="18" customHeight="1" x14ac:dyDescent="0.25">
      <c r="A31" s="26"/>
      <c r="O31" s="140"/>
    </row>
    <row r="32" spans="1:15" x14ac:dyDescent="0.2">
      <c r="O32" s="140"/>
    </row>
    <row r="33" spans="15:15" ht="12" customHeight="1" x14ac:dyDescent="0.2">
      <c r="O33" s="140"/>
    </row>
    <row r="34" spans="15:15" x14ac:dyDescent="0.2">
      <c r="O34" s="140"/>
    </row>
    <row r="35" spans="15:15" x14ac:dyDescent="0.2">
      <c r="O35" s="140"/>
    </row>
    <row r="36" spans="15:15" x14ac:dyDescent="0.2">
      <c r="O36" s="140"/>
    </row>
    <row r="37" spans="15:15" x14ac:dyDescent="0.2">
      <c r="O37" s="140"/>
    </row>
    <row r="38" spans="15:15" x14ac:dyDescent="0.2">
      <c r="O38" s="140"/>
    </row>
    <row r="39" spans="15:15" x14ac:dyDescent="0.2">
      <c r="O39" s="140"/>
    </row>
  </sheetData>
  <mergeCells count="5">
    <mergeCell ref="A3:A5"/>
    <mergeCell ref="B3:C5"/>
    <mergeCell ref="D3:G3"/>
    <mergeCell ref="E4:E5"/>
    <mergeCell ref="G4:G5"/>
  </mergeCells>
  <printOptions horizontalCentered="1"/>
  <pageMargins left="0.15748031496062992" right="0.15748031496062992" top="0.47244094488188981" bottom="0.98425196850393704" header="0.35433070866141736" footer="0.51181102362204722"/>
  <pageSetup paperSize="9" orientation="portrait" r:id="rId1"/>
  <headerFooter alignWithMargins="0"/>
  <ignoredErrors>
    <ignoredError sqref="E4 G4" numberStoredAsText="1"/>
    <ignoredError sqref="E6 F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0"/>
  <sheetViews>
    <sheetView zoomScaleNormal="100" workbookViewId="0">
      <selection activeCell="K9" sqref="K9"/>
    </sheetView>
  </sheetViews>
  <sheetFormatPr defaultRowHeight="12.75" x14ac:dyDescent="0.2"/>
  <cols>
    <col min="1" max="1" width="1.7109375" style="5" customWidth="1"/>
    <col min="2" max="2" width="28.7109375" style="5" customWidth="1"/>
    <col min="3" max="3" width="16.7109375" style="124" customWidth="1"/>
    <col min="4" max="5" width="16.7109375" style="5" customWidth="1"/>
    <col min="6" max="6" width="15.5703125" style="5" customWidth="1"/>
    <col min="7" max="250" width="8.85546875" style="5"/>
    <col min="251" max="251" width="1.7109375" style="5" customWidth="1"/>
    <col min="252" max="252" width="28.7109375" style="5" customWidth="1"/>
    <col min="253" max="256" width="16.7109375" style="5" customWidth="1"/>
    <col min="257" max="506" width="8.85546875" style="5"/>
    <col min="507" max="507" width="1.7109375" style="5" customWidth="1"/>
    <col min="508" max="508" width="28.7109375" style="5" customWidth="1"/>
    <col min="509" max="512" width="16.7109375" style="5" customWidth="1"/>
    <col min="513" max="762" width="8.85546875" style="5"/>
    <col min="763" max="763" width="1.7109375" style="5" customWidth="1"/>
    <col min="764" max="764" width="28.7109375" style="5" customWidth="1"/>
    <col min="765" max="768" width="16.7109375" style="5" customWidth="1"/>
    <col min="769" max="1018" width="8.85546875" style="5"/>
    <col min="1019" max="1019" width="1.7109375" style="5" customWidth="1"/>
    <col min="1020" max="1020" width="28.7109375" style="5" customWidth="1"/>
    <col min="1021" max="1024" width="16.7109375" style="5" customWidth="1"/>
    <col min="1025" max="1274" width="8.85546875" style="5"/>
    <col min="1275" max="1275" width="1.7109375" style="5" customWidth="1"/>
    <col min="1276" max="1276" width="28.7109375" style="5" customWidth="1"/>
    <col min="1277" max="1280" width="16.7109375" style="5" customWidth="1"/>
    <col min="1281" max="1530" width="8.85546875" style="5"/>
    <col min="1531" max="1531" width="1.7109375" style="5" customWidth="1"/>
    <col min="1532" max="1532" width="28.7109375" style="5" customWidth="1"/>
    <col min="1533" max="1536" width="16.7109375" style="5" customWidth="1"/>
    <col min="1537" max="1786" width="8.85546875" style="5"/>
    <col min="1787" max="1787" width="1.7109375" style="5" customWidth="1"/>
    <col min="1788" max="1788" width="28.7109375" style="5" customWidth="1"/>
    <col min="1789" max="1792" width="16.7109375" style="5" customWidth="1"/>
    <col min="1793" max="2042" width="8.85546875" style="5"/>
    <col min="2043" max="2043" width="1.7109375" style="5" customWidth="1"/>
    <col min="2044" max="2044" width="28.7109375" style="5" customWidth="1"/>
    <col min="2045" max="2048" width="16.7109375" style="5" customWidth="1"/>
    <col min="2049" max="2298" width="8.85546875" style="5"/>
    <col min="2299" max="2299" width="1.7109375" style="5" customWidth="1"/>
    <col min="2300" max="2300" width="28.7109375" style="5" customWidth="1"/>
    <col min="2301" max="2304" width="16.7109375" style="5" customWidth="1"/>
    <col min="2305" max="2554" width="8.85546875" style="5"/>
    <col min="2555" max="2555" width="1.7109375" style="5" customWidth="1"/>
    <col min="2556" max="2556" width="28.7109375" style="5" customWidth="1"/>
    <col min="2557" max="2560" width="16.7109375" style="5" customWidth="1"/>
    <col min="2561" max="2810" width="8.85546875" style="5"/>
    <col min="2811" max="2811" width="1.7109375" style="5" customWidth="1"/>
    <col min="2812" max="2812" width="28.7109375" style="5" customWidth="1"/>
    <col min="2813" max="2816" width="16.7109375" style="5" customWidth="1"/>
    <col min="2817" max="3066" width="8.85546875" style="5"/>
    <col min="3067" max="3067" width="1.7109375" style="5" customWidth="1"/>
    <col min="3068" max="3068" width="28.7109375" style="5" customWidth="1"/>
    <col min="3069" max="3072" width="16.7109375" style="5" customWidth="1"/>
    <col min="3073" max="3322" width="8.85546875" style="5"/>
    <col min="3323" max="3323" width="1.7109375" style="5" customWidth="1"/>
    <col min="3324" max="3324" width="28.7109375" style="5" customWidth="1"/>
    <col min="3325" max="3328" width="16.7109375" style="5" customWidth="1"/>
    <col min="3329" max="3578" width="8.85546875" style="5"/>
    <col min="3579" max="3579" width="1.7109375" style="5" customWidth="1"/>
    <col min="3580" max="3580" width="28.7109375" style="5" customWidth="1"/>
    <col min="3581" max="3584" width="16.7109375" style="5" customWidth="1"/>
    <col min="3585" max="3834" width="8.85546875" style="5"/>
    <col min="3835" max="3835" width="1.7109375" style="5" customWidth="1"/>
    <col min="3836" max="3836" width="28.7109375" style="5" customWidth="1"/>
    <col min="3837" max="3840" width="16.7109375" style="5" customWidth="1"/>
    <col min="3841" max="4090" width="8.85546875" style="5"/>
    <col min="4091" max="4091" width="1.7109375" style="5" customWidth="1"/>
    <col min="4092" max="4092" width="28.7109375" style="5" customWidth="1"/>
    <col min="4093" max="4096" width="16.7109375" style="5" customWidth="1"/>
    <col min="4097" max="4346" width="8.85546875" style="5"/>
    <col min="4347" max="4347" width="1.7109375" style="5" customWidth="1"/>
    <col min="4348" max="4348" width="28.7109375" style="5" customWidth="1"/>
    <col min="4349" max="4352" width="16.7109375" style="5" customWidth="1"/>
    <col min="4353" max="4602" width="8.85546875" style="5"/>
    <col min="4603" max="4603" width="1.7109375" style="5" customWidth="1"/>
    <col min="4604" max="4604" width="28.7109375" style="5" customWidth="1"/>
    <col min="4605" max="4608" width="16.7109375" style="5" customWidth="1"/>
    <col min="4609" max="4858" width="8.85546875" style="5"/>
    <col min="4859" max="4859" width="1.7109375" style="5" customWidth="1"/>
    <col min="4860" max="4860" width="28.7109375" style="5" customWidth="1"/>
    <col min="4861" max="4864" width="16.7109375" style="5" customWidth="1"/>
    <col min="4865" max="5114" width="8.85546875" style="5"/>
    <col min="5115" max="5115" width="1.7109375" style="5" customWidth="1"/>
    <col min="5116" max="5116" width="28.7109375" style="5" customWidth="1"/>
    <col min="5117" max="5120" width="16.7109375" style="5" customWidth="1"/>
    <col min="5121" max="5370" width="8.85546875" style="5"/>
    <col min="5371" max="5371" width="1.7109375" style="5" customWidth="1"/>
    <col min="5372" max="5372" width="28.7109375" style="5" customWidth="1"/>
    <col min="5373" max="5376" width="16.7109375" style="5" customWidth="1"/>
    <col min="5377" max="5626" width="8.85546875" style="5"/>
    <col min="5627" max="5627" width="1.7109375" style="5" customWidth="1"/>
    <col min="5628" max="5628" width="28.7109375" style="5" customWidth="1"/>
    <col min="5629" max="5632" width="16.7109375" style="5" customWidth="1"/>
    <col min="5633" max="5882" width="8.85546875" style="5"/>
    <col min="5883" max="5883" width="1.7109375" style="5" customWidth="1"/>
    <col min="5884" max="5884" width="28.7109375" style="5" customWidth="1"/>
    <col min="5885" max="5888" width="16.7109375" style="5" customWidth="1"/>
    <col min="5889" max="6138" width="8.85546875" style="5"/>
    <col min="6139" max="6139" width="1.7109375" style="5" customWidth="1"/>
    <col min="6140" max="6140" width="28.7109375" style="5" customWidth="1"/>
    <col min="6141" max="6144" width="16.7109375" style="5" customWidth="1"/>
    <col min="6145" max="6394" width="8.85546875" style="5"/>
    <col min="6395" max="6395" width="1.7109375" style="5" customWidth="1"/>
    <col min="6396" max="6396" width="28.7109375" style="5" customWidth="1"/>
    <col min="6397" max="6400" width="16.7109375" style="5" customWidth="1"/>
    <col min="6401" max="6650" width="8.85546875" style="5"/>
    <col min="6651" max="6651" width="1.7109375" style="5" customWidth="1"/>
    <col min="6652" max="6652" width="28.7109375" style="5" customWidth="1"/>
    <col min="6653" max="6656" width="16.7109375" style="5" customWidth="1"/>
    <col min="6657" max="6906" width="8.85546875" style="5"/>
    <col min="6907" max="6907" width="1.7109375" style="5" customWidth="1"/>
    <col min="6908" max="6908" width="28.7109375" style="5" customWidth="1"/>
    <col min="6909" max="6912" width="16.7109375" style="5" customWidth="1"/>
    <col min="6913" max="7162" width="8.85546875" style="5"/>
    <col min="7163" max="7163" width="1.7109375" style="5" customWidth="1"/>
    <col min="7164" max="7164" width="28.7109375" style="5" customWidth="1"/>
    <col min="7165" max="7168" width="16.7109375" style="5" customWidth="1"/>
    <col min="7169" max="7418" width="8.85546875" style="5"/>
    <col min="7419" max="7419" width="1.7109375" style="5" customWidth="1"/>
    <col min="7420" max="7420" width="28.7109375" style="5" customWidth="1"/>
    <col min="7421" max="7424" width="16.7109375" style="5" customWidth="1"/>
    <col min="7425" max="7674" width="8.85546875" style="5"/>
    <col min="7675" max="7675" width="1.7109375" style="5" customWidth="1"/>
    <col min="7676" max="7676" width="28.7109375" style="5" customWidth="1"/>
    <col min="7677" max="7680" width="16.7109375" style="5" customWidth="1"/>
    <col min="7681" max="7930" width="8.85546875" style="5"/>
    <col min="7931" max="7931" width="1.7109375" style="5" customWidth="1"/>
    <col min="7932" max="7932" width="28.7109375" style="5" customWidth="1"/>
    <col min="7933" max="7936" width="16.7109375" style="5" customWidth="1"/>
    <col min="7937" max="8186" width="8.85546875" style="5"/>
    <col min="8187" max="8187" width="1.7109375" style="5" customWidth="1"/>
    <col min="8188" max="8188" width="28.7109375" style="5" customWidth="1"/>
    <col min="8189" max="8192" width="16.7109375" style="5" customWidth="1"/>
    <col min="8193" max="8442" width="8.85546875" style="5"/>
    <col min="8443" max="8443" width="1.7109375" style="5" customWidth="1"/>
    <col min="8444" max="8444" width="28.7109375" style="5" customWidth="1"/>
    <col min="8445" max="8448" width="16.7109375" style="5" customWidth="1"/>
    <col min="8449" max="8698" width="8.85546875" style="5"/>
    <col min="8699" max="8699" width="1.7109375" style="5" customWidth="1"/>
    <col min="8700" max="8700" width="28.7109375" style="5" customWidth="1"/>
    <col min="8701" max="8704" width="16.7109375" style="5" customWidth="1"/>
    <col min="8705" max="8954" width="8.85546875" style="5"/>
    <col min="8955" max="8955" width="1.7109375" style="5" customWidth="1"/>
    <col min="8956" max="8956" width="28.7109375" style="5" customWidth="1"/>
    <col min="8957" max="8960" width="16.7109375" style="5" customWidth="1"/>
    <col min="8961" max="9210" width="8.85546875" style="5"/>
    <col min="9211" max="9211" width="1.7109375" style="5" customWidth="1"/>
    <col min="9212" max="9212" width="28.7109375" style="5" customWidth="1"/>
    <col min="9213" max="9216" width="16.7109375" style="5" customWidth="1"/>
    <col min="9217" max="9466" width="8.85546875" style="5"/>
    <col min="9467" max="9467" width="1.7109375" style="5" customWidth="1"/>
    <col min="9468" max="9468" width="28.7109375" style="5" customWidth="1"/>
    <col min="9469" max="9472" width="16.7109375" style="5" customWidth="1"/>
    <col min="9473" max="9722" width="8.85546875" style="5"/>
    <col min="9723" max="9723" width="1.7109375" style="5" customWidth="1"/>
    <col min="9724" max="9724" width="28.7109375" style="5" customWidth="1"/>
    <col min="9725" max="9728" width="16.7109375" style="5" customWidth="1"/>
    <col min="9729" max="9978" width="8.85546875" style="5"/>
    <col min="9979" max="9979" width="1.7109375" style="5" customWidth="1"/>
    <col min="9980" max="9980" width="28.7109375" style="5" customWidth="1"/>
    <col min="9981" max="9984" width="16.7109375" style="5" customWidth="1"/>
    <col min="9985" max="10234" width="8.85546875" style="5"/>
    <col min="10235" max="10235" width="1.7109375" style="5" customWidth="1"/>
    <col min="10236" max="10236" width="28.7109375" style="5" customWidth="1"/>
    <col min="10237" max="10240" width="16.7109375" style="5" customWidth="1"/>
    <col min="10241" max="10490" width="8.85546875" style="5"/>
    <col min="10491" max="10491" width="1.7109375" style="5" customWidth="1"/>
    <col min="10492" max="10492" width="28.7109375" style="5" customWidth="1"/>
    <col min="10493" max="10496" width="16.7109375" style="5" customWidth="1"/>
    <col min="10497" max="10746" width="8.85546875" style="5"/>
    <col min="10747" max="10747" width="1.7109375" style="5" customWidth="1"/>
    <col min="10748" max="10748" width="28.7109375" style="5" customWidth="1"/>
    <col min="10749" max="10752" width="16.7109375" style="5" customWidth="1"/>
    <col min="10753" max="11002" width="8.85546875" style="5"/>
    <col min="11003" max="11003" width="1.7109375" style="5" customWidth="1"/>
    <col min="11004" max="11004" width="28.7109375" style="5" customWidth="1"/>
    <col min="11005" max="11008" width="16.7109375" style="5" customWidth="1"/>
    <col min="11009" max="11258" width="8.85546875" style="5"/>
    <col min="11259" max="11259" width="1.7109375" style="5" customWidth="1"/>
    <col min="11260" max="11260" width="28.7109375" style="5" customWidth="1"/>
    <col min="11261" max="11264" width="16.7109375" style="5" customWidth="1"/>
    <col min="11265" max="11514" width="8.85546875" style="5"/>
    <col min="11515" max="11515" width="1.7109375" style="5" customWidth="1"/>
    <col min="11516" max="11516" width="28.7109375" style="5" customWidth="1"/>
    <col min="11517" max="11520" width="16.7109375" style="5" customWidth="1"/>
    <col min="11521" max="11770" width="8.85546875" style="5"/>
    <col min="11771" max="11771" width="1.7109375" style="5" customWidth="1"/>
    <col min="11772" max="11772" width="28.7109375" style="5" customWidth="1"/>
    <col min="11773" max="11776" width="16.7109375" style="5" customWidth="1"/>
    <col min="11777" max="12026" width="8.85546875" style="5"/>
    <col min="12027" max="12027" width="1.7109375" style="5" customWidth="1"/>
    <col min="12028" max="12028" width="28.7109375" style="5" customWidth="1"/>
    <col min="12029" max="12032" width="16.7109375" style="5" customWidth="1"/>
    <col min="12033" max="12282" width="8.85546875" style="5"/>
    <col min="12283" max="12283" width="1.7109375" style="5" customWidth="1"/>
    <col min="12284" max="12284" width="28.7109375" style="5" customWidth="1"/>
    <col min="12285" max="12288" width="16.7109375" style="5" customWidth="1"/>
    <col min="12289" max="12538" width="8.85546875" style="5"/>
    <col min="12539" max="12539" width="1.7109375" style="5" customWidth="1"/>
    <col min="12540" max="12540" width="28.7109375" style="5" customWidth="1"/>
    <col min="12541" max="12544" width="16.7109375" style="5" customWidth="1"/>
    <col min="12545" max="12794" width="8.85546875" style="5"/>
    <col min="12795" max="12795" width="1.7109375" style="5" customWidth="1"/>
    <col min="12796" max="12796" width="28.7109375" style="5" customWidth="1"/>
    <col min="12797" max="12800" width="16.7109375" style="5" customWidth="1"/>
    <col min="12801" max="13050" width="8.85546875" style="5"/>
    <col min="13051" max="13051" width="1.7109375" style="5" customWidth="1"/>
    <col min="13052" max="13052" width="28.7109375" style="5" customWidth="1"/>
    <col min="13053" max="13056" width="16.7109375" style="5" customWidth="1"/>
    <col min="13057" max="13306" width="8.85546875" style="5"/>
    <col min="13307" max="13307" width="1.7109375" style="5" customWidth="1"/>
    <col min="13308" max="13308" width="28.7109375" style="5" customWidth="1"/>
    <col min="13309" max="13312" width="16.7109375" style="5" customWidth="1"/>
    <col min="13313" max="13562" width="8.85546875" style="5"/>
    <col min="13563" max="13563" width="1.7109375" style="5" customWidth="1"/>
    <col min="13564" max="13564" width="28.7109375" style="5" customWidth="1"/>
    <col min="13565" max="13568" width="16.7109375" style="5" customWidth="1"/>
    <col min="13569" max="13818" width="8.85546875" style="5"/>
    <col min="13819" max="13819" width="1.7109375" style="5" customWidth="1"/>
    <col min="13820" max="13820" width="28.7109375" style="5" customWidth="1"/>
    <col min="13821" max="13824" width="16.7109375" style="5" customWidth="1"/>
    <col min="13825" max="14074" width="8.85546875" style="5"/>
    <col min="14075" max="14075" width="1.7109375" style="5" customWidth="1"/>
    <col min="14076" max="14076" width="28.7109375" style="5" customWidth="1"/>
    <col min="14077" max="14080" width="16.7109375" style="5" customWidth="1"/>
    <col min="14081" max="14330" width="8.85546875" style="5"/>
    <col min="14331" max="14331" width="1.7109375" style="5" customWidth="1"/>
    <col min="14332" max="14332" width="28.7109375" style="5" customWidth="1"/>
    <col min="14333" max="14336" width="16.7109375" style="5" customWidth="1"/>
    <col min="14337" max="14586" width="8.85546875" style="5"/>
    <col min="14587" max="14587" width="1.7109375" style="5" customWidth="1"/>
    <col min="14588" max="14588" width="28.7109375" style="5" customWidth="1"/>
    <col min="14589" max="14592" width="16.7109375" style="5" customWidth="1"/>
    <col min="14593" max="14842" width="8.85546875" style="5"/>
    <col min="14843" max="14843" width="1.7109375" style="5" customWidth="1"/>
    <col min="14844" max="14844" width="28.7109375" style="5" customWidth="1"/>
    <col min="14845" max="14848" width="16.7109375" style="5" customWidth="1"/>
    <col min="14849" max="15098" width="8.85546875" style="5"/>
    <col min="15099" max="15099" width="1.7109375" style="5" customWidth="1"/>
    <col min="15100" max="15100" width="28.7109375" style="5" customWidth="1"/>
    <col min="15101" max="15104" width="16.7109375" style="5" customWidth="1"/>
    <col min="15105" max="15354" width="8.85546875" style="5"/>
    <col min="15355" max="15355" width="1.7109375" style="5" customWidth="1"/>
    <col min="15356" max="15356" width="28.7109375" style="5" customWidth="1"/>
    <col min="15357" max="15360" width="16.7109375" style="5" customWidth="1"/>
    <col min="15361" max="15610" width="8.85546875" style="5"/>
    <col min="15611" max="15611" width="1.7109375" style="5" customWidth="1"/>
    <col min="15612" max="15612" width="28.7109375" style="5" customWidth="1"/>
    <col min="15613" max="15616" width="16.7109375" style="5" customWidth="1"/>
    <col min="15617" max="15866" width="8.85546875" style="5"/>
    <col min="15867" max="15867" width="1.7109375" style="5" customWidth="1"/>
    <col min="15868" max="15868" width="28.7109375" style="5" customWidth="1"/>
    <col min="15869" max="15872" width="16.7109375" style="5" customWidth="1"/>
    <col min="15873" max="16122" width="8.85546875" style="5"/>
    <col min="16123" max="16123" width="1.7109375" style="5" customWidth="1"/>
    <col min="16124" max="16124" width="28.7109375" style="5" customWidth="1"/>
    <col min="16125" max="16128" width="16.7109375" style="5" customWidth="1"/>
    <col min="16129" max="16384" width="8.85546875" style="5"/>
  </cols>
  <sheetData>
    <row r="1" spans="1:10" ht="16.5" x14ac:dyDescent="0.3">
      <c r="A1" s="30"/>
      <c r="B1" s="3" t="s">
        <v>148</v>
      </c>
      <c r="C1" s="4"/>
      <c r="D1" s="4"/>
      <c r="E1" s="4"/>
    </row>
    <row r="2" spans="1:10" ht="9" customHeight="1" x14ac:dyDescent="0.3">
      <c r="A2" s="30"/>
      <c r="B2" s="30"/>
      <c r="C2" s="101"/>
      <c r="D2" s="30"/>
      <c r="E2" s="30"/>
    </row>
    <row r="3" spans="1:10" ht="24.95" customHeight="1" x14ac:dyDescent="0.3">
      <c r="A3" s="30"/>
      <c r="B3" s="288" t="s">
        <v>113</v>
      </c>
      <c r="C3" s="290" t="s">
        <v>114</v>
      </c>
      <c r="D3" s="291"/>
      <c r="E3" s="291"/>
      <c r="F3" s="291"/>
    </row>
    <row r="4" spans="1:10" ht="24.75" customHeight="1" x14ac:dyDescent="0.3">
      <c r="A4" s="30"/>
      <c r="B4" s="289"/>
      <c r="C4" s="181" t="s">
        <v>0</v>
      </c>
      <c r="D4" s="180" t="s">
        <v>115</v>
      </c>
      <c r="E4" s="180" t="s">
        <v>116</v>
      </c>
      <c r="F4" s="180" t="s">
        <v>22</v>
      </c>
    </row>
    <row r="5" spans="1:10" ht="24.95" customHeight="1" x14ac:dyDescent="0.3">
      <c r="A5" s="30"/>
      <c r="B5" s="171" t="s">
        <v>0</v>
      </c>
      <c r="C5" s="182">
        <f>SUM(C6:C20)</f>
        <v>28802</v>
      </c>
      <c r="D5" s="183">
        <f>SUM(D6:D20)</f>
        <v>8242</v>
      </c>
      <c r="E5" s="183">
        <f>SUM(E6:E20)</f>
        <v>18374</v>
      </c>
      <c r="F5" s="183">
        <f>SUM(F6:F20)</f>
        <v>2186</v>
      </c>
    </row>
    <row r="6" spans="1:10" ht="21.95" customHeight="1" x14ac:dyDescent="0.3">
      <c r="A6" s="30"/>
      <c r="B6" s="172" t="s">
        <v>117</v>
      </c>
      <c r="C6" s="173">
        <f t="shared" ref="C6:C20" si="0">SUM(D6:F6)</f>
        <v>407</v>
      </c>
      <c r="D6" s="136">
        <v>369</v>
      </c>
      <c r="E6" s="136">
        <v>24</v>
      </c>
      <c r="F6" s="136">
        <v>14</v>
      </c>
    </row>
    <row r="7" spans="1:10" ht="21.95" customHeight="1" x14ac:dyDescent="0.3">
      <c r="A7" s="30"/>
      <c r="B7" s="172" t="s">
        <v>118</v>
      </c>
      <c r="C7" s="174">
        <f t="shared" si="0"/>
        <v>409</v>
      </c>
      <c r="D7" s="1">
        <v>271</v>
      </c>
      <c r="E7" s="1">
        <v>111</v>
      </c>
      <c r="F7" s="1">
        <v>27</v>
      </c>
    </row>
    <row r="8" spans="1:10" ht="21.95" customHeight="1" x14ac:dyDescent="0.3">
      <c r="A8" s="30"/>
      <c r="B8" s="172" t="s">
        <v>119</v>
      </c>
      <c r="C8" s="174">
        <f t="shared" si="0"/>
        <v>569</v>
      </c>
      <c r="D8" s="1">
        <v>344</v>
      </c>
      <c r="E8" s="1">
        <v>202</v>
      </c>
      <c r="F8" s="1">
        <v>23</v>
      </c>
    </row>
    <row r="9" spans="1:10" ht="21.95" customHeight="1" x14ac:dyDescent="0.3">
      <c r="A9" s="30"/>
      <c r="B9" s="172" t="s">
        <v>120</v>
      </c>
      <c r="C9" s="174">
        <f t="shared" si="0"/>
        <v>878</v>
      </c>
      <c r="D9" s="1">
        <v>450</v>
      </c>
      <c r="E9" s="1">
        <v>383</v>
      </c>
      <c r="F9" s="1">
        <v>45</v>
      </c>
    </row>
    <row r="10" spans="1:10" ht="21.95" customHeight="1" x14ac:dyDescent="0.3">
      <c r="A10" s="30"/>
      <c r="B10" s="172" t="s">
        <v>121</v>
      </c>
      <c r="C10" s="174">
        <f t="shared" si="0"/>
        <v>1410</v>
      </c>
      <c r="D10" s="1">
        <v>656</v>
      </c>
      <c r="E10" s="1">
        <v>691</v>
      </c>
      <c r="F10" s="1">
        <v>63</v>
      </c>
    </row>
    <row r="11" spans="1:10" ht="21.95" customHeight="1" x14ac:dyDescent="0.3">
      <c r="A11" s="30"/>
      <c r="B11" s="172" t="s">
        <v>122</v>
      </c>
      <c r="C11" s="174">
        <f t="shared" si="0"/>
        <v>1163</v>
      </c>
      <c r="D11" s="1">
        <v>688</v>
      </c>
      <c r="E11" s="1">
        <v>435</v>
      </c>
      <c r="F11" s="1">
        <v>40</v>
      </c>
    </row>
    <row r="12" spans="1:10" ht="21.95" customHeight="1" x14ac:dyDescent="0.3">
      <c r="A12" s="30"/>
      <c r="B12" s="172" t="s">
        <v>123</v>
      </c>
      <c r="C12" s="174">
        <f t="shared" si="0"/>
        <v>3445</v>
      </c>
      <c r="D12" s="1">
        <v>1486</v>
      </c>
      <c r="E12" s="1">
        <v>1448</v>
      </c>
      <c r="F12" s="1">
        <v>511</v>
      </c>
      <c r="J12" s="251"/>
    </row>
    <row r="13" spans="1:10" ht="21.95" customHeight="1" x14ac:dyDescent="0.3">
      <c r="A13" s="30"/>
      <c r="B13" s="172" t="s">
        <v>124</v>
      </c>
      <c r="C13" s="174">
        <f t="shared" si="0"/>
        <v>9082</v>
      </c>
      <c r="D13" s="1">
        <v>2676</v>
      </c>
      <c r="E13" s="1">
        <v>6050</v>
      </c>
      <c r="F13" s="1">
        <v>356</v>
      </c>
    </row>
    <row r="14" spans="1:10" ht="21.95" customHeight="1" x14ac:dyDescent="0.3">
      <c r="A14" s="30"/>
      <c r="B14" s="172" t="s">
        <v>125</v>
      </c>
      <c r="C14" s="174">
        <f t="shared" si="0"/>
        <v>8825</v>
      </c>
      <c r="D14" s="1">
        <v>1149</v>
      </c>
      <c r="E14" s="1">
        <v>6807</v>
      </c>
      <c r="F14" s="1">
        <v>869</v>
      </c>
    </row>
    <row r="15" spans="1:10" ht="21.95" customHeight="1" x14ac:dyDescent="0.3">
      <c r="A15" s="30"/>
      <c r="B15" s="172" t="s">
        <v>126</v>
      </c>
      <c r="C15" s="174">
        <f>SUM(D15:F15)</f>
        <v>210</v>
      </c>
      <c r="D15" s="252" t="s">
        <v>154</v>
      </c>
      <c r="E15" s="1">
        <v>199</v>
      </c>
      <c r="F15" s="1">
        <v>11</v>
      </c>
    </row>
    <row r="16" spans="1:10" ht="21.95" customHeight="1" x14ac:dyDescent="0.3">
      <c r="A16" s="30"/>
      <c r="B16" s="172" t="s">
        <v>127</v>
      </c>
      <c r="C16" s="174">
        <f>SUM(D16:F16)</f>
        <v>240</v>
      </c>
      <c r="D16" s="252" t="s">
        <v>154</v>
      </c>
      <c r="E16" s="1">
        <v>231</v>
      </c>
      <c r="F16" s="1">
        <v>9</v>
      </c>
    </row>
    <row r="17" spans="1:6" ht="21.95" customHeight="1" x14ac:dyDescent="0.3">
      <c r="A17" s="30"/>
      <c r="B17" s="172" t="s">
        <v>128</v>
      </c>
      <c r="C17" s="174">
        <f>SUM(D17:F17)</f>
        <v>35</v>
      </c>
      <c r="D17" s="252" t="s">
        <v>154</v>
      </c>
      <c r="E17" s="1">
        <v>28</v>
      </c>
      <c r="F17" s="1">
        <v>7</v>
      </c>
    </row>
    <row r="18" spans="1:6" ht="21.95" customHeight="1" x14ac:dyDescent="0.3">
      <c r="A18" s="30"/>
      <c r="B18" s="172" t="s">
        <v>129</v>
      </c>
      <c r="C18" s="174">
        <f>SUM(D18:F18)</f>
        <v>69</v>
      </c>
      <c r="D18" s="252" t="s">
        <v>154</v>
      </c>
      <c r="E18" s="1">
        <v>58</v>
      </c>
      <c r="F18" s="1">
        <v>11</v>
      </c>
    </row>
    <row r="19" spans="1:6" ht="21.95" customHeight="1" x14ac:dyDescent="0.3">
      <c r="A19" s="30"/>
      <c r="B19" s="172" t="s">
        <v>132</v>
      </c>
      <c r="C19" s="174">
        <f>SUM(D19:F19)</f>
        <v>366</v>
      </c>
      <c r="D19" s="252" t="s">
        <v>154</v>
      </c>
      <c r="E19" s="1">
        <v>218</v>
      </c>
      <c r="F19" s="1">
        <v>148</v>
      </c>
    </row>
    <row r="20" spans="1:6" ht="21.95" customHeight="1" x14ac:dyDescent="0.3">
      <c r="A20" s="30"/>
      <c r="B20" s="172" t="s">
        <v>22</v>
      </c>
      <c r="C20" s="175">
        <f t="shared" si="0"/>
        <v>1694</v>
      </c>
      <c r="D20" s="135">
        <v>153</v>
      </c>
      <c r="E20" s="135">
        <v>1489</v>
      </c>
      <c r="F20" s="135">
        <v>52</v>
      </c>
    </row>
    <row r="21" spans="1:6" ht="27.75" customHeight="1" x14ac:dyDescent="0.3">
      <c r="A21" s="30"/>
      <c r="B21" s="176" t="s">
        <v>136</v>
      </c>
      <c r="C21" s="177">
        <f>C5/C5*100</f>
        <v>100</v>
      </c>
      <c r="D21" s="178">
        <f>D5/C5*100</f>
        <v>28.616068328588291</v>
      </c>
      <c r="E21" s="179">
        <f>E5/C5*100</f>
        <v>63.794180959655577</v>
      </c>
      <c r="F21" s="179">
        <f>F5/C5*100</f>
        <v>7.5897507117561283</v>
      </c>
    </row>
    <row r="22" spans="1:6" ht="4.1500000000000004" customHeight="1" x14ac:dyDescent="0.3">
      <c r="A22" s="30"/>
      <c r="B22" s="30"/>
      <c r="C22" s="101"/>
      <c r="D22" s="30"/>
      <c r="E22" s="30"/>
    </row>
    <row r="23" spans="1:6" ht="16.149999999999999" customHeight="1" x14ac:dyDescent="0.3">
      <c r="A23" s="30"/>
      <c r="B23" s="24" t="s">
        <v>130</v>
      </c>
      <c r="C23" s="123"/>
      <c r="D23" s="25"/>
      <c r="E23" s="26"/>
    </row>
    <row r="24" spans="1:6" ht="16.149999999999999" customHeight="1" x14ac:dyDescent="0.3">
      <c r="A24" s="30"/>
      <c r="B24" s="24" t="s">
        <v>142</v>
      </c>
      <c r="C24" s="123"/>
      <c r="D24" s="25"/>
      <c r="E24" s="26"/>
    </row>
    <row r="25" spans="1:6" ht="16.149999999999999" customHeight="1" x14ac:dyDescent="0.3">
      <c r="A25" s="30"/>
      <c r="B25" s="48" t="s">
        <v>131</v>
      </c>
      <c r="C25" s="48"/>
      <c r="D25" s="26"/>
      <c r="E25" s="30"/>
    </row>
    <row r="26" spans="1:6" ht="16.149999999999999" customHeight="1" x14ac:dyDescent="0.25">
      <c r="B26" s="29" t="s">
        <v>45</v>
      </c>
    </row>
    <row r="27" spans="1:6" ht="13.5" x14ac:dyDescent="0.25">
      <c r="B27" s="26" t="s">
        <v>153</v>
      </c>
      <c r="C27" s="5"/>
    </row>
    <row r="28" spans="1:6" x14ac:dyDescent="0.2">
      <c r="C28" s="5"/>
    </row>
    <row r="29" spans="1:6" x14ac:dyDescent="0.2">
      <c r="C29" s="5"/>
    </row>
    <row r="30" spans="1:6" x14ac:dyDescent="0.2">
      <c r="C30" s="5"/>
    </row>
    <row r="31" spans="1:6" x14ac:dyDescent="0.2">
      <c r="C31" s="5"/>
    </row>
    <row r="32" spans="1:6" x14ac:dyDescent="0.2">
      <c r="C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  <row r="38" spans="3:3" x14ac:dyDescent="0.2">
      <c r="C38" s="5"/>
    </row>
    <row r="39" spans="3:3" x14ac:dyDescent="0.2">
      <c r="C39" s="5"/>
    </row>
    <row r="40" spans="3:3" x14ac:dyDescent="0.2">
      <c r="C40" s="5"/>
    </row>
    <row r="41" spans="3:3" x14ac:dyDescent="0.2">
      <c r="C41" s="5"/>
    </row>
    <row r="42" spans="3:3" x14ac:dyDescent="0.2">
      <c r="C42" s="5"/>
    </row>
    <row r="43" spans="3:3" x14ac:dyDescent="0.2">
      <c r="C43" s="5"/>
    </row>
    <row r="44" spans="3:3" x14ac:dyDescent="0.2">
      <c r="C44" s="5"/>
    </row>
    <row r="45" spans="3:3" x14ac:dyDescent="0.2">
      <c r="C45" s="5"/>
    </row>
    <row r="46" spans="3:3" x14ac:dyDescent="0.2">
      <c r="C46" s="5"/>
    </row>
    <row r="47" spans="3:3" x14ac:dyDescent="0.2">
      <c r="C47" s="5"/>
    </row>
    <row r="48" spans="3:3" x14ac:dyDescent="0.2">
      <c r="C48" s="5"/>
    </row>
    <row r="49" spans="3:3" x14ac:dyDescent="0.2">
      <c r="C49" s="5"/>
    </row>
    <row r="50" spans="3:3" x14ac:dyDescent="0.2">
      <c r="C50" s="5"/>
    </row>
  </sheetData>
  <mergeCells count="2">
    <mergeCell ref="B3:B4"/>
    <mergeCell ref="C3:F3"/>
  </mergeCells>
  <phoneticPr fontId="11" type="noConversion"/>
  <conditionalFormatting sqref="C6:C20">
    <cfRule type="cellIs" dxfId="1" priority="1" operator="equal">
      <formula>4559</formula>
    </cfRule>
  </conditionalFormatting>
  <conditionalFormatting sqref="D6:F20">
    <cfRule type="cellIs" dxfId="0" priority="3" operator="equal">
      <formula>0</formula>
    </cfRule>
  </conditionalFormatting>
  <conditionalFormatting sqref="J8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{97098096-F061-405E-B599-228F60B69C71}</x14:id>
        </ext>
      </extLst>
    </cfRule>
  </conditionalFormatting>
  <pageMargins left="0.34" right="0.22" top="0.2" bottom="0.75" header="0.16" footer="0.3"/>
  <pageSetup orientation="portrait" r:id="rId1"/>
  <ignoredErrors>
    <ignoredError sqref="D15:D19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098096-F061-405E-B599-228F60B69C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baby tavita</dc:creator>
  <cp:lastModifiedBy>Benjamin Sila</cp:lastModifiedBy>
  <cp:lastPrinted>2023-05-01T21:47:54Z</cp:lastPrinted>
  <dcterms:created xsi:type="dcterms:W3CDTF">2016-02-29T22:19:30Z</dcterms:created>
  <dcterms:modified xsi:type="dcterms:W3CDTF">2023-05-01T22:31:20Z</dcterms:modified>
</cp:coreProperties>
</file>