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48" windowWidth="14316" windowHeight="12792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<sst xmlns="http://schemas.openxmlformats.org/spreadsheetml/2006/main" count="269" uniqueCount="178">
  <si>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</si>
  <si>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</si>
  <si>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</si>
  <si>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</si>
  <si>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</si>
  <si>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</si>
  <si>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</si>
  <si>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</si>
  <si>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</si>
  <si>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</si>
  <si>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</si>
  <si>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</si>
  <si>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</si>
  <si>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</si>
  <si>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</si>
  <si>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</si>
  <si>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</si>
  <si>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</si>
  <si>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</si>
  <si>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</si>
  <si>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</si>
  <si>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</si>
  <si>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</si>
  <si>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</si>
  <si>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</si>
  <si>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Not Stated</t>
  </si>
  <si>
    <t>Country of Usual</t>
  </si>
  <si>
    <t>Mode of Travel</t>
  </si>
  <si>
    <t>Residence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</si>
  <si>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</si>
  <si>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</si>
  <si>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</si>
  <si>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</si>
  <si>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</si>
  <si>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</si>
  <si>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</si>
  <si>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</si>
  <si>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</si>
  <si>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</si>
  <si>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</si>
  <si>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</si>
  <si>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</si>
  <si>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</si>
  <si>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</si>
  <si>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</si>
  <si>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</si>
  <si>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</si>
  <si>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</si>
  <si>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</si>
  <si>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</si>
  <si>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</si>
  <si>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</si>
  <si>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</si>
  <si>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</si>
  <si>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</si>
  <si>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</si>
  <si>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</si>
  <si>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</si>
  <si>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</si>
  <si>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</si>
  <si>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</si>
  <si>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</si>
  <si>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</si>
  <si>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</si>
  <si>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</si>
  <si>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</si>
  <si>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</si>
  <si>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</si>
  <si>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</si>
  <si>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</si>
  <si>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</si>
  <si>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</si>
  <si>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</si>
  <si>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</si>
  <si>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</si>
  <si>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</si>
  <si>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</si>
  <si>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</si>
  <si>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</si>
  <si>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</si>
  <si>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</si>
  <si>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</si>
  <si>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</si>
  <si>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</si>
  <si>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</si>
  <si>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</si>
  <si>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</si>
  <si>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</si>
  <si>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</si>
  <si>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</si>
  <si>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</si>
  <si>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</si>
  <si>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</si>
  <si>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</si>
  <si>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</si>
  <si>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t xml:space="preserve">               Customs Division and Samoa Bureau of Statistics.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</si>
  <si>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</si>
  <si>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t>Visitors Arrivals</t>
  </si>
  <si>
    <t>Total Arrivals</t>
  </si>
  <si>
    <t>Total Departures</t>
  </si>
  <si>
    <t>Net</t>
  </si>
  <si>
    <t>Period</t>
  </si>
  <si>
    <t xml:space="preserve">Air </t>
  </si>
  <si>
    <t xml:space="preserve">Sea </t>
  </si>
  <si>
    <t>Migration</t>
  </si>
  <si>
    <t xml:space="preserve">February </t>
  </si>
  <si>
    <t xml:space="preserve">April </t>
  </si>
  <si>
    <t xml:space="preserve">June </t>
  </si>
  <si>
    <t>July</t>
  </si>
  <si>
    <t xml:space="preserve">November </t>
  </si>
  <si>
    <t xml:space="preserve">January </t>
  </si>
  <si>
    <t>March</t>
  </si>
  <si>
    <t>May</t>
  </si>
  <si>
    <t>August</t>
  </si>
  <si>
    <t>September</t>
  </si>
  <si>
    <t xml:space="preserve">December </t>
  </si>
  <si>
    <t>October</t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</si>
  <si>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</si>
  <si>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</si>
  <si>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</si>
  <si>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</si>
  <si>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</si>
  <si>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</si>
  <si>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</si>
  <si>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</si>
  <si>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</si>
  <si>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</si>
  <si>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</si>
  <si>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</si>
  <si>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</si>
  <si>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</si>
  <si>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</si>
  <si>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</si>
  <si>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</si>
  <si>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</si>
  <si>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2015</t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</si>
  <si>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for Revenue; Customs </t>
    </r>
  </si>
  <si>
    <r>
      <t xml:space="preserve">              </t>
    </r>
    <r>
      <rPr>
        <sz val="9"/>
        <rFont val="Bookman Old Style"/>
        <family val="1"/>
      </rPr>
      <t xml:space="preserve">  Division, and Samoa Bureau of Statistics.</t>
    </r>
  </si>
  <si>
    <t>2016</t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</si>
  <si>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</si>
  <si>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t>Percentage %</t>
  </si>
  <si>
    <t>Talofa Airways</t>
  </si>
  <si>
    <t>&gt; Year</t>
  </si>
  <si>
    <t>…</t>
  </si>
  <si>
    <t>2017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</si>
  <si>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</si>
  <si>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</si>
  <si>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3:    Virgin Samoa is now called Virgin Australia</t>
  </si>
  <si>
    <t>December</t>
  </si>
  <si>
    <t>2018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</si>
  <si>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</si>
  <si>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</si>
  <si>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4:    Polynesian Airlines is now called Samoa Airways</t>
  </si>
  <si>
    <t xml:space="preserve">        5:    Air Pacific is now called Fiji Airways</t>
  </si>
  <si>
    <t xml:space="preserve">             Ministry for Revenue; Customs Division and Samoa Bureau of Statistics.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</si>
  <si>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</si>
  <si>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</si>
  <si>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April</t>
  </si>
  <si>
    <t>June</t>
  </si>
  <si>
    <t>Returning Residents</t>
  </si>
  <si>
    <t>Temporary Residents</t>
  </si>
  <si>
    <r>
      <t>Table 1:    Monthly Arrival and Departure by Mode of Travel and Net Migration, 2007 - 2018</t>
    </r>
    <r>
      <rPr>
        <u val="single"/>
        <vertAlign val="superscript"/>
        <sz val="10"/>
        <rFont val="Bookman Old Style"/>
        <family val="1"/>
      </rPr>
      <t>1</t>
    </r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</si>
  <si>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</si>
  <si>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</si>
  <si>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</si>
  <si>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for Revenue; 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</si>
  <si>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</si>
  <si>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 and Samoa Bureau of Statistics.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</si>
  <si>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</si>
  <si>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Division,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</si>
  <si>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for Revenue- Customs Division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</si>
  <si>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</si>
  <si>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>November</t>
  </si>
  <si>
    <r>
      <t xml:space="preserve">Table 2: Total Arrivals by Age,Purpose of Entry and Sex, December 2018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</si>
  <si>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December 2018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</si>
  <si>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December 2018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</si>
  <si>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5: Total Arrivals by Carrier and Purpose of Entry, December 2018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</si>
  <si>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6: Visitors by Duration of Stay and Place of Stay, December 2018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</si>
</sst>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"/>
    <numFmt numFmtId="197" formatCode="_(* #,##0.0_);_(* \(#,##0.0\);_(* &quot;-&quot;??_);_(@_)"/>
    <numFmt numFmtId="198" formatCode="_(* #,##0.000_);_(* \(#,##0.000\);_(* &quot;-&quot;??_);_(@_)"/>
  </numFmts>
  <fonts count="62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 val="single"/>
      <sz val="9"/>
      <name val="Bookman Old Style"/>
      <family val="1"/>
    </font>
    <font>
      <b/>
      <sz val="9"/>
      <color indexed="63"/>
      <name val="Bookman Old Style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3" fontId="16" fillId="0" borderId="0" xfId="0" applyNumberFormat="1" applyFont="1" applyBorder="1" applyAlignment="1" quotePrefix="1">
      <alignment horizontal="center"/>
    </xf>
    <xf numFmtId="3" fontId="16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6" fillId="0" borderId="1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15" xfId="0" applyNumberFormat="1" applyFont="1" applyFill="1" applyBorder="1" applyAlignment="1">
      <alignment horizontal="right"/>
    </xf>
    <xf numFmtId="3" fontId="16" fillId="0" borderId="16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right"/>
    </xf>
    <xf numFmtId="0" fontId="16" fillId="0" borderId="13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right"/>
    </xf>
    <xf numFmtId="0" fontId="16" fillId="0" borderId="15" xfId="0" applyNumberFormat="1" applyFont="1" applyFill="1" applyBorder="1" applyAlignment="1">
      <alignment horizontal="right"/>
    </xf>
    <xf numFmtId="3" fontId="20" fillId="33" borderId="14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13" xfId="0" applyNumberFormat="1" applyFont="1" applyFill="1" applyBorder="1" applyAlignment="1">
      <alignment horizontal="left"/>
    </xf>
    <xf numFmtId="3" fontId="16" fillId="0" borderId="10" xfId="57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3" fontId="20" fillId="33" borderId="15" xfId="0" applyNumberFormat="1" applyFont="1" applyFill="1" applyBorder="1" applyAlignment="1">
      <alignment horizontal="right"/>
    </xf>
    <xf numFmtId="3" fontId="16" fillId="33" borderId="10" xfId="57" applyNumberFormat="1" applyFont="1" applyFill="1" applyBorder="1" applyAlignment="1">
      <alignment horizontal="right"/>
      <protection/>
    </xf>
    <xf numFmtId="0" fontId="45" fillId="0" borderId="0" xfId="58">
      <alignment/>
      <protection/>
    </xf>
    <xf numFmtId="0" fontId="45" fillId="0" borderId="0" xfId="58">
      <alignment/>
      <protection/>
    </xf>
    <xf numFmtId="0" fontId="45" fillId="0" borderId="0" xfId="58">
      <alignment/>
      <protection/>
    </xf>
    <xf numFmtId="0" fontId="45" fillId="0" borderId="0" xfId="58">
      <alignment/>
      <protection/>
    </xf>
    <xf numFmtId="0" fontId="45" fillId="0" borderId="0" xfId="58">
      <alignment/>
      <protection/>
    </xf>
    <xf numFmtId="0" fontId="45" fillId="0" borderId="0" xfId="58">
      <alignment/>
      <protection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right" vertical="center"/>
    </xf>
    <xf numFmtId="173" fontId="20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3" fontId="20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87" fontId="20" fillId="0" borderId="0" xfId="0" applyNumberFormat="1" applyFont="1" applyFill="1" applyBorder="1" applyAlignment="1">
      <alignment horizontal="right" vertical="center"/>
    </xf>
    <xf numFmtId="174" fontId="16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/>
    </xf>
    <xf numFmtId="1" fontId="20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73" fontId="20" fillId="0" borderId="13" xfId="0" applyNumberFormat="1" applyFont="1" applyFill="1" applyBorder="1" applyAlignment="1">
      <alignment horizontal="right" vertical="center"/>
    </xf>
    <xf numFmtId="9" fontId="20" fillId="0" borderId="1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 horizontal="right" vertical="center"/>
    </xf>
    <xf numFmtId="173" fontId="20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right" vertical="center"/>
    </xf>
    <xf numFmtId="173" fontId="20" fillId="0" borderId="13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76" fontId="20" fillId="0" borderId="12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" fontId="16" fillId="33" borderId="15" xfId="0" applyNumberFormat="1" applyFont="1" applyFill="1" applyBorder="1" applyAlignment="1">
      <alignment horizontal="right"/>
    </xf>
    <xf numFmtId="3" fontId="16" fillId="33" borderId="13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  <xf numFmtId="49" fontId="16" fillId="0" borderId="16" xfId="0" applyNumberFormat="1" applyFont="1" applyFill="1" applyBorder="1" applyAlignment="1">
      <alignment horizontal="left"/>
    </xf>
    <xf numFmtId="49" fontId="16" fillId="0" borderId="17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49" fontId="21" fillId="0" borderId="13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/>
    </xf>
    <xf numFmtId="3" fontId="20" fillId="0" borderId="15" xfId="0" applyNumberFormat="1" applyFont="1" applyFill="1" applyBorder="1" applyAlignment="1">
      <alignment horizontal="right"/>
    </xf>
    <xf numFmtId="173" fontId="20" fillId="0" borderId="13" xfId="0" applyNumberFormat="1" applyFont="1" applyFill="1" applyBorder="1" applyAlignment="1">
      <alignment horizontal="right"/>
    </xf>
    <xf numFmtId="173" fontId="16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20" fillId="0" borderId="11" xfId="0" applyNumberFormat="1" applyFont="1" applyFill="1" applyBorder="1" applyAlignment="1">
      <alignment horizontal="right"/>
    </xf>
    <xf numFmtId="0" fontId="4" fillId="0" borderId="0" xfId="66" applyFont="1" applyFill="1" applyAlignment="1">
      <alignment vertical="center"/>
      <protection/>
    </xf>
    <xf numFmtId="0" fontId="16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16" fillId="33" borderId="17" xfId="0" applyNumberFormat="1" applyFont="1" applyFill="1" applyBorder="1" applyAlignment="1">
      <alignment horizontal="right"/>
    </xf>
    <xf numFmtId="3" fontId="16" fillId="33" borderId="11" xfId="0" applyNumberFormat="1" applyFont="1" applyFill="1" applyBorder="1" applyAlignment="1">
      <alignment horizontal="right"/>
    </xf>
    <xf numFmtId="3" fontId="16" fillId="33" borderId="16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3" fontId="20" fillId="33" borderId="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/>
    </xf>
    <xf numFmtId="3" fontId="16" fillId="0" borderId="15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49" fontId="16" fillId="0" borderId="18" xfId="0" applyNumberFormat="1" applyFont="1" applyFill="1" applyBorder="1" applyAlignment="1">
      <alignment horizontal="left"/>
    </xf>
    <xf numFmtId="3" fontId="16" fillId="33" borderId="18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3" fontId="16" fillId="0" borderId="14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74" fontId="20" fillId="0" borderId="0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9" fontId="20" fillId="0" borderId="13" xfId="0" applyNumberFormat="1" applyFont="1" applyFill="1" applyBorder="1" applyAlignment="1">
      <alignment horizontal="right"/>
    </xf>
    <xf numFmtId="3" fontId="16" fillId="33" borderId="14" xfId="0" applyNumberFormat="1" applyFont="1" applyFill="1" applyBorder="1" applyAlignment="1">
      <alignment horizontal="right"/>
    </xf>
    <xf numFmtId="0" fontId="16" fillId="0" borderId="11" xfId="0" applyNumberFormat="1" applyFont="1" applyFill="1" applyBorder="1" applyAlignment="1">
      <alignment horizontal="right"/>
    </xf>
    <xf numFmtId="189" fontId="16" fillId="0" borderId="16" xfId="42" applyNumberFormat="1" applyFont="1" applyFill="1" applyBorder="1" applyAlignment="1">
      <alignment horizontal="right"/>
    </xf>
    <xf numFmtId="189" fontId="16" fillId="0" borderId="17" xfId="42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2" fontId="16" fillId="0" borderId="10" xfId="0" applyNumberFormat="1" applyFont="1" applyFill="1" applyBorder="1" applyAlignment="1">
      <alignment horizontal="right"/>
    </xf>
    <xf numFmtId="49" fontId="20" fillId="0" borderId="15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20" fillId="0" borderId="13" xfId="0" applyNumberFormat="1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9" fontId="20" fillId="0" borderId="11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173" fontId="20" fillId="0" borderId="15" xfId="0" applyNumberFormat="1" applyFont="1" applyFill="1" applyBorder="1" applyAlignment="1">
      <alignment horizontal="center" vertical="center"/>
    </xf>
    <xf numFmtId="173" fontId="20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10" workbookViewId="0" topLeftCell="A7">
      <selection activeCell="C13" sqref="C13"/>
    </sheetView>
  </sheetViews>
  <sheetFormatPr defaultColWidth="9.140625" defaultRowHeight="12.75"/>
  <cols>
    <col min="1" max="1" width="1.57421875" style="0" customWidth="1"/>
    <col min="2" max="2" width="11.28125" style="0" customWidth="1"/>
    <col min="3" max="11" width="9.57421875" style="0" customWidth="1"/>
    <col min="12" max="12" width="10.8515625" style="0" customWidth="1"/>
    <col min="13" max="13" width="5.57421875" style="0" customWidth="1"/>
  </cols>
  <sheetData>
    <row r="1" spans="2:12" ht="18.75" customHeight="1">
      <c r="B1" s="1" t="s">
        <v>161</v>
      </c>
      <c r="C1" s="2"/>
      <c r="D1" s="2"/>
      <c r="E1" s="18"/>
      <c r="F1" s="2"/>
      <c r="G1" s="2"/>
      <c r="H1" s="2"/>
      <c r="I1" s="1"/>
      <c r="J1" s="3"/>
      <c r="K1" s="3"/>
      <c r="L1" s="3"/>
    </row>
    <row r="2" spans="2:12" ht="5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08"/>
      <c r="C3" s="221" t="s">
        <v>97</v>
      </c>
      <c r="D3" s="222"/>
      <c r="E3" s="223"/>
      <c r="F3" s="224" t="s">
        <v>98</v>
      </c>
      <c r="G3" s="225"/>
      <c r="H3" s="226"/>
      <c r="I3" s="222" t="s">
        <v>99</v>
      </c>
      <c r="J3" s="222"/>
      <c r="K3" s="222"/>
      <c r="L3" s="58" t="s">
        <v>100</v>
      </c>
    </row>
    <row r="4" spans="2:12" ht="12.75">
      <c r="B4" s="141" t="s">
        <v>101</v>
      </c>
      <c r="C4" s="59" t="s">
        <v>102</v>
      </c>
      <c r="D4" s="57" t="s">
        <v>103</v>
      </c>
      <c r="E4" s="60" t="s">
        <v>0</v>
      </c>
      <c r="F4" s="59" t="s">
        <v>1</v>
      </c>
      <c r="G4" s="57" t="s">
        <v>2</v>
      </c>
      <c r="H4" s="60" t="s">
        <v>0</v>
      </c>
      <c r="I4" s="57" t="s">
        <v>1</v>
      </c>
      <c r="J4" s="57" t="s">
        <v>2</v>
      </c>
      <c r="K4" s="57" t="s">
        <v>0</v>
      </c>
      <c r="L4" s="59" t="s">
        <v>104</v>
      </c>
    </row>
    <row r="5" spans="2:12" ht="13.5">
      <c r="B5" s="19">
        <v>2007</v>
      </c>
      <c r="C5" s="74">
        <v>118653</v>
      </c>
      <c r="D5" s="75">
        <v>3703</v>
      </c>
      <c r="E5" s="76">
        <f>C5+D5</f>
        <v>122356</v>
      </c>
      <c r="F5" s="74">
        <v>150584</v>
      </c>
      <c r="G5" s="75">
        <v>7635</v>
      </c>
      <c r="H5" s="76">
        <f>F5+G5</f>
        <v>158219</v>
      </c>
      <c r="I5" s="77">
        <v>158099</v>
      </c>
      <c r="J5" s="77">
        <v>8578</v>
      </c>
      <c r="K5" s="77">
        <f aca="true" t="shared" si="0" ref="K5:K13">I5+J5</f>
        <v>166677</v>
      </c>
      <c r="L5" s="82">
        <v>-8458</v>
      </c>
    </row>
    <row r="6" spans="2:12" ht="13.5">
      <c r="B6" s="19">
        <v>2008</v>
      </c>
      <c r="C6" s="61">
        <v>118459</v>
      </c>
      <c r="D6" s="46">
        <v>3743</v>
      </c>
      <c r="E6" s="62">
        <f aca="true" t="shared" si="1" ref="E6:E13">C6+D6</f>
        <v>122202</v>
      </c>
      <c r="F6" s="61">
        <v>151883</v>
      </c>
      <c r="G6" s="46">
        <v>8628</v>
      </c>
      <c r="H6" s="62">
        <f aca="true" t="shared" si="2" ref="H6:H13">F6+G6</f>
        <v>160511</v>
      </c>
      <c r="I6" s="46">
        <v>161482</v>
      </c>
      <c r="J6" s="46">
        <v>9908</v>
      </c>
      <c r="K6" s="46">
        <f t="shared" si="0"/>
        <v>171390</v>
      </c>
      <c r="L6" s="63">
        <f>H6-K6</f>
        <v>-10879</v>
      </c>
    </row>
    <row r="7" spans="2:12" ht="13.5">
      <c r="B7" s="19">
        <v>2009</v>
      </c>
      <c r="C7" s="61">
        <v>127327</v>
      </c>
      <c r="D7" s="46">
        <v>1978</v>
      </c>
      <c r="E7" s="62">
        <f t="shared" si="1"/>
        <v>129305</v>
      </c>
      <c r="F7" s="61">
        <v>161858</v>
      </c>
      <c r="G7" s="46">
        <v>5261</v>
      </c>
      <c r="H7" s="62">
        <f t="shared" si="2"/>
        <v>167119</v>
      </c>
      <c r="I7" s="46">
        <v>156768</v>
      </c>
      <c r="J7" s="46">
        <v>6267</v>
      </c>
      <c r="K7" s="46">
        <f t="shared" si="0"/>
        <v>163035</v>
      </c>
      <c r="L7" s="63">
        <v>4084</v>
      </c>
    </row>
    <row r="8" spans="2:12" ht="13.5">
      <c r="B8" s="19">
        <v>2010</v>
      </c>
      <c r="C8" s="61">
        <v>126970</v>
      </c>
      <c r="D8" s="46">
        <v>2530</v>
      </c>
      <c r="E8" s="62">
        <f t="shared" si="1"/>
        <v>129500</v>
      </c>
      <c r="F8" s="61">
        <v>162052</v>
      </c>
      <c r="G8" s="46">
        <v>5539</v>
      </c>
      <c r="H8" s="62">
        <f t="shared" si="2"/>
        <v>167591</v>
      </c>
      <c r="I8" s="46">
        <v>164426</v>
      </c>
      <c r="J8" s="46">
        <v>6326</v>
      </c>
      <c r="K8" s="46">
        <f t="shared" si="0"/>
        <v>170752</v>
      </c>
      <c r="L8" s="63">
        <f>H8-K8</f>
        <v>-3161</v>
      </c>
    </row>
    <row r="9" spans="2:12" ht="12.75">
      <c r="B9" s="78">
        <v>2011</v>
      </c>
      <c r="C9" s="61">
        <v>124706</v>
      </c>
      <c r="D9" s="79">
        <v>2898</v>
      </c>
      <c r="E9" s="80">
        <f t="shared" si="1"/>
        <v>127604</v>
      </c>
      <c r="F9" s="81">
        <v>159660</v>
      </c>
      <c r="G9" s="79">
        <v>5738</v>
      </c>
      <c r="H9" s="80">
        <f t="shared" si="2"/>
        <v>165398</v>
      </c>
      <c r="I9" s="79">
        <v>163605</v>
      </c>
      <c r="J9" s="79">
        <v>6216</v>
      </c>
      <c r="K9" s="79">
        <f t="shared" si="0"/>
        <v>169821</v>
      </c>
      <c r="L9" s="83">
        <v>-4423</v>
      </c>
    </row>
    <row r="10" spans="2:12" ht="13.5">
      <c r="B10" s="19">
        <v>2012</v>
      </c>
      <c r="C10" s="81">
        <v>131945</v>
      </c>
      <c r="D10" s="79">
        <v>2749</v>
      </c>
      <c r="E10" s="80">
        <v>134694</v>
      </c>
      <c r="F10" s="81">
        <v>167211</v>
      </c>
      <c r="G10" s="79">
        <v>5509</v>
      </c>
      <c r="H10" s="80">
        <v>172720</v>
      </c>
      <c r="I10" s="79">
        <v>167842</v>
      </c>
      <c r="J10" s="79">
        <v>6297</v>
      </c>
      <c r="K10" s="79">
        <v>174139</v>
      </c>
      <c r="L10" s="63">
        <f>H10-K10</f>
        <v>-1419</v>
      </c>
    </row>
    <row r="11" spans="2:12" ht="13.5">
      <c r="B11" s="19">
        <v>2013</v>
      </c>
      <c r="C11" s="81">
        <v>122171</v>
      </c>
      <c r="D11" s="79">
        <v>2502</v>
      </c>
      <c r="E11" s="80">
        <f>C11+D11</f>
        <v>124673</v>
      </c>
      <c r="F11" s="81">
        <v>157542</v>
      </c>
      <c r="G11" s="79">
        <v>5335</v>
      </c>
      <c r="H11" s="80">
        <f t="shared" si="2"/>
        <v>162877</v>
      </c>
      <c r="I11" s="79">
        <v>162333</v>
      </c>
      <c r="J11" s="79">
        <v>5885</v>
      </c>
      <c r="K11" s="79">
        <f t="shared" si="0"/>
        <v>168218</v>
      </c>
      <c r="L11" s="83">
        <v>-5341</v>
      </c>
    </row>
    <row r="12" spans="2:12" ht="13.5">
      <c r="B12" s="19">
        <v>2014</v>
      </c>
      <c r="C12" s="83">
        <v>128623</v>
      </c>
      <c r="D12" s="169">
        <v>3172</v>
      </c>
      <c r="E12" s="170">
        <f>C12+D12</f>
        <v>131795</v>
      </c>
      <c r="F12" s="81">
        <v>166075</v>
      </c>
      <c r="G12" s="79">
        <v>7638</v>
      </c>
      <c r="H12" s="80">
        <f>SUM(F12:G12)</f>
        <v>173713</v>
      </c>
      <c r="I12" s="79">
        <v>170742</v>
      </c>
      <c r="J12" s="79">
        <v>8275</v>
      </c>
      <c r="K12" s="79">
        <f t="shared" si="0"/>
        <v>179017</v>
      </c>
      <c r="L12" s="83">
        <f>H12-K12</f>
        <v>-5304</v>
      </c>
    </row>
    <row r="13" spans="2:12" ht="13.5">
      <c r="B13" s="19">
        <v>2015</v>
      </c>
      <c r="C13" s="81">
        <v>135012</v>
      </c>
      <c r="D13" s="79">
        <v>4031</v>
      </c>
      <c r="E13" s="80">
        <f t="shared" si="1"/>
        <v>139043</v>
      </c>
      <c r="F13" s="81">
        <v>176782</v>
      </c>
      <c r="G13" s="79">
        <v>8248</v>
      </c>
      <c r="H13" s="80">
        <f t="shared" si="2"/>
        <v>185030</v>
      </c>
      <c r="I13" s="79">
        <v>181343</v>
      </c>
      <c r="J13" s="79">
        <v>8867</v>
      </c>
      <c r="K13" s="79">
        <f t="shared" si="0"/>
        <v>190210</v>
      </c>
      <c r="L13" s="83">
        <f>SUM(L17:L28)</f>
        <v>-5180</v>
      </c>
    </row>
    <row r="14" spans="2:12" ht="13.5">
      <c r="B14" s="188" t="s">
        <v>138</v>
      </c>
      <c r="C14" s="81">
        <f>SUM(C30:C41)</f>
        <v>140288</v>
      </c>
      <c r="D14" s="79">
        <f>SUM(D30:D41)</f>
        <v>5801</v>
      </c>
      <c r="E14" s="80">
        <f>C14+D14</f>
        <v>146089</v>
      </c>
      <c r="F14" s="79">
        <f>SUM(F30:F41)</f>
        <v>186810</v>
      </c>
      <c r="G14" s="79">
        <f>SUM(G30:G41)</f>
        <v>10586</v>
      </c>
      <c r="H14" s="79">
        <f>F14+G14</f>
        <v>197396</v>
      </c>
      <c r="I14" s="61">
        <f>SUM(I30:I41)</f>
        <v>193759</v>
      </c>
      <c r="J14" s="46">
        <f>SUM(J30:J41)</f>
        <v>9955</v>
      </c>
      <c r="K14" s="62">
        <f>I14+J14</f>
        <v>203714</v>
      </c>
      <c r="L14" s="83">
        <f>H14-K14</f>
        <v>-6318</v>
      </c>
    </row>
    <row r="15" spans="2:12" ht="13.5">
      <c r="B15" s="147" t="s">
        <v>144</v>
      </c>
      <c r="C15" s="148">
        <f aca="true" t="shared" si="3" ref="C15:H15">SUM(C43:C54)</f>
        <v>153468</v>
      </c>
      <c r="D15" s="149">
        <f t="shared" si="3"/>
        <v>4047</v>
      </c>
      <c r="E15" s="149">
        <f t="shared" si="3"/>
        <v>157515</v>
      </c>
      <c r="F15" s="148">
        <f t="shared" si="3"/>
        <v>204105</v>
      </c>
      <c r="G15" s="149">
        <f t="shared" si="3"/>
        <v>8135</v>
      </c>
      <c r="H15" s="149">
        <f t="shared" si="3"/>
        <v>212240</v>
      </c>
      <c r="I15" s="183">
        <f>SUM(I43:I54)</f>
        <v>210827</v>
      </c>
      <c r="J15" s="184">
        <f>SUM(J43:J54)</f>
        <v>9228</v>
      </c>
      <c r="K15" s="185">
        <f>SUM(K43:K54)</f>
        <v>220055</v>
      </c>
      <c r="L15" s="83">
        <f>H15-K15</f>
        <v>-7815</v>
      </c>
    </row>
    <row r="16" spans="2:12" ht="15" customHeight="1">
      <c r="B16" s="220" t="s">
        <v>135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2:12" ht="12.75" customHeight="1" hidden="1">
      <c r="B17" s="70" t="s">
        <v>110</v>
      </c>
      <c r="C17" s="51">
        <v>10519</v>
      </c>
      <c r="D17" s="23">
        <v>198</v>
      </c>
      <c r="E17" s="23">
        <f aca="true" t="shared" si="4" ref="E17:E28">C17+D17</f>
        <v>10717</v>
      </c>
      <c r="F17" s="51">
        <v>15260</v>
      </c>
      <c r="G17" s="23">
        <v>556</v>
      </c>
      <c r="H17" s="23">
        <f aca="true" t="shared" si="5" ref="H17:H45">SUM(F17:G17)</f>
        <v>15816</v>
      </c>
      <c r="I17" s="51">
        <v>19039</v>
      </c>
      <c r="J17" s="23">
        <v>764</v>
      </c>
      <c r="K17" s="23">
        <f>I17+J17</f>
        <v>19803</v>
      </c>
      <c r="L17" s="68">
        <f aca="true" t="shared" si="6" ref="L17:L23">H17-K17</f>
        <v>-3987</v>
      </c>
    </row>
    <row r="18" spans="2:12" ht="12.75" customHeight="1" hidden="1">
      <c r="B18" s="71" t="s">
        <v>105</v>
      </c>
      <c r="C18" s="52">
        <v>7163</v>
      </c>
      <c r="D18" s="24">
        <v>277</v>
      </c>
      <c r="E18" s="24">
        <f t="shared" si="4"/>
        <v>7440</v>
      </c>
      <c r="F18" s="52">
        <v>9808</v>
      </c>
      <c r="G18" s="24">
        <v>566</v>
      </c>
      <c r="H18" s="24">
        <f t="shared" si="5"/>
        <v>10374</v>
      </c>
      <c r="I18" s="52">
        <v>12126</v>
      </c>
      <c r="J18" s="24">
        <v>633</v>
      </c>
      <c r="K18" s="24">
        <f aca="true" t="shared" si="7" ref="K18:K28">I18+J18</f>
        <v>12759</v>
      </c>
      <c r="L18" s="69">
        <f t="shared" si="6"/>
        <v>-2385</v>
      </c>
    </row>
    <row r="19" spans="2:12" ht="12.75" customHeight="1" hidden="1">
      <c r="B19" s="71" t="s">
        <v>111</v>
      </c>
      <c r="C19" s="52">
        <v>8521</v>
      </c>
      <c r="D19" s="24">
        <v>124</v>
      </c>
      <c r="E19" s="24">
        <f t="shared" si="4"/>
        <v>8645</v>
      </c>
      <c r="F19" s="52">
        <v>11863</v>
      </c>
      <c r="G19" s="24">
        <v>459</v>
      </c>
      <c r="H19" s="24">
        <f t="shared" si="5"/>
        <v>12322</v>
      </c>
      <c r="I19" s="52">
        <v>12629</v>
      </c>
      <c r="J19" s="24">
        <v>579</v>
      </c>
      <c r="K19" s="24">
        <f t="shared" si="7"/>
        <v>13208</v>
      </c>
      <c r="L19" s="69">
        <f t="shared" si="6"/>
        <v>-886</v>
      </c>
    </row>
    <row r="20" spans="2:12" ht="12.75" customHeight="1" hidden="1">
      <c r="B20" s="71" t="s">
        <v>106</v>
      </c>
      <c r="C20" s="52">
        <v>9112</v>
      </c>
      <c r="D20" s="24">
        <v>131</v>
      </c>
      <c r="E20" s="24">
        <f t="shared" si="4"/>
        <v>9243</v>
      </c>
      <c r="F20" s="73">
        <v>12747</v>
      </c>
      <c r="G20" s="24">
        <v>816</v>
      </c>
      <c r="H20" s="24">
        <f t="shared" si="5"/>
        <v>13563</v>
      </c>
      <c r="I20" s="52">
        <v>13533</v>
      </c>
      <c r="J20" s="24">
        <v>890</v>
      </c>
      <c r="K20" s="24">
        <f t="shared" si="7"/>
        <v>14423</v>
      </c>
      <c r="L20" s="69">
        <f t="shared" si="6"/>
        <v>-860</v>
      </c>
    </row>
    <row r="21" spans="2:12" ht="12.75" customHeight="1" hidden="1">
      <c r="B21" s="71" t="s">
        <v>112</v>
      </c>
      <c r="C21" s="52">
        <v>10681</v>
      </c>
      <c r="D21" s="24">
        <v>218</v>
      </c>
      <c r="E21" s="24">
        <f t="shared" si="4"/>
        <v>10899</v>
      </c>
      <c r="F21" s="52">
        <v>14518</v>
      </c>
      <c r="G21" s="24">
        <v>730</v>
      </c>
      <c r="H21" s="24">
        <f t="shared" si="5"/>
        <v>15248</v>
      </c>
      <c r="I21" s="52">
        <v>13221</v>
      </c>
      <c r="J21" s="24">
        <v>881</v>
      </c>
      <c r="K21" s="24">
        <f t="shared" si="7"/>
        <v>14102</v>
      </c>
      <c r="L21" s="69">
        <f t="shared" si="6"/>
        <v>1146</v>
      </c>
    </row>
    <row r="22" spans="2:12" ht="12.75" customHeight="1" hidden="1">
      <c r="B22" s="71" t="s">
        <v>107</v>
      </c>
      <c r="C22" s="52">
        <v>11260</v>
      </c>
      <c r="D22" s="24">
        <v>515</v>
      </c>
      <c r="E22" s="24">
        <f t="shared" si="4"/>
        <v>11775</v>
      </c>
      <c r="F22" s="52">
        <v>14466</v>
      </c>
      <c r="G22" s="24">
        <v>835</v>
      </c>
      <c r="H22" s="24">
        <f t="shared" si="5"/>
        <v>15301</v>
      </c>
      <c r="I22" s="52">
        <v>12756</v>
      </c>
      <c r="J22" s="47">
        <v>819</v>
      </c>
      <c r="K22" s="24">
        <f t="shared" si="7"/>
        <v>13575</v>
      </c>
      <c r="L22" s="69">
        <f t="shared" si="6"/>
        <v>1726</v>
      </c>
    </row>
    <row r="23" spans="2:12" ht="12.75" customHeight="1" hidden="1">
      <c r="B23" s="71" t="s">
        <v>108</v>
      </c>
      <c r="C23" s="52">
        <v>15137</v>
      </c>
      <c r="D23" s="24">
        <v>232</v>
      </c>
      <c r="E23" s="24">
        <f t="shared" si="4"/>
        <v>15369</v>
      </c>
      <c r="F23" s="52">
        <v>18756</v>
      </c>
      <c r="G23" s="24">
        <v>457</v>
      </c>
      <c r="H23" s="24">
        <f t="shared" si="5"/>
        <v>19213</v>
      </c>
      <c r="I23" s="52">
        <v>19418</v>
      </c>
      <c r="J23" s="24">
        <v>474</v>
      </c>
      <c r="K23" s="24">
        <f t="shared" si="7"/>
        <v>19892</v>
      </c>
      <c r="L23" s="69">
        <f t="shared" si="6"/>
        <v>-679</v>
      </c>
    </row>
    <row r="24" spans="2:12" ht="12.75" customHeight="1" hidden="1">
      <c r="B24" s="71" t="s">
        <v>113</v>
      </c>
      <c r="C24" s="52">
        <v>12605</v>
      </c>
      <c r="D24" s="24">
        <v>229</v>
      </c>
      <c r="E24" s="24">
        <f t="shared" si="4"/>
        <v>12834</v>
      </c>
      <c r="F24" s="52">
        <v>15920</v>
      </c>
      <c r="G24" s="24">
        <v>304</v>
      </c>
      <c r="H24" s="24">
        <f t="shared" si="5"/>
        <v>16224</v>
      </c>
      <c r="I24" s="52">
        <v>17034</v>
      </c>
      <c r="J24" s="47">
        <v>571</v>
      </c>
      <c r="K24" s="24">
        <f t="shared" si="7"/>
        <v>17605</v>
      </c>
      <c r="L24" s="69">
        <f>H24-K24</f>
        <v>-1381</v>
      </c>
    </row>
    <row r="25" spans="2:12" ht="12.75" customHeight="1" hidden="1">
      <c r="B25" s="71" t="s">
        <v>114</v>
      </c>
      <c r="C25" s="52">
        <v>12709</v>
      </c>
      <c r="D25" s="24">
        <v>384</v>
      </c>
      <c r="E25" s="24">
        <f t="shared" si="4"/>
        <v>13093</v>
      </c>
      <c r="F25" s="52">
        <v>16230</v>
      </c>
      <c r="G25" s="24">
        <v>566</v>
      </c>
      <c r="H25" s="24">
        <f t="shared" si="5"/>
        <v>16796</v>
      </c>
      <c r="I25" s="52">
        <v>16280</v>
      </c>
      <c r="J25" s="47">
        <v>612</v>
      </c>
      <c r="K25" s="24">
        <f t="shared" si="7"/>
        <v>16892</v>
      </c>
      <c r="L25" s="69">
        <f>H25-K25</f>
        <v>-96</v>
      </c>
    </row>
    <row r="26" spans="2:12" ht="12.75" customHeight="1" hidden="1">
      <c r="B26" s="71" t="s">
        <v>116</v>
      </c>
      <c r="C26" s="52">
        <v>10987</v>
      </c>
      <c r="D26" s="24">
        <v>633</v>
      </c>
      <c r="E26" s="24">
        <f t="shared" si="4"/>
        <v>11620</v>
      </c>
      <c r="F26" s="52">
        <v>13983</v>
      </c>
      <c r="G26" s="24">
        <v>1068</v>
      </c>
      <c r="H26" s="24">
        <f t="shared" si="5"/>
        <v>15051</v>
      </c>
      <c r="I26" s="52">
        <v>16090</v>
      </c>
      <c r="J26" s="47">
        <v>1023</v>
      </c>
      <c r="K26" s="24">
        <f t="shared" si="7"/>
        <v>17113</v>
      </c>
      <c r="L26" s="69">
        <f>H26-K26</f>
        <v>-2062</v>
      </c>
    </row>
    <row r="27" spans="2:12" ht="12.75" customHeight="1" hidden="1">
      <c r="B27" s="71" t="s">
        <v>109</v>
      </c>
      <c r="C27" s="52">
        <v>9170</v>
      </c>
      <c r="D27" s="24">
        <v>427</v>
      </c>
      <c r="E27" s="24">
        <f t="shared" si="4"/>
        <v>9597</v>
      </c>
      <c r="F27" s="52">
        <v>12357</v>
      </c>
      <c r="G27" s="24">
        <v>696</v>
      </c>
      <c r="H27" s="24">
        <f t="shared" si="5"/>
        <v>13053</v>
      </c>
      <c r="I27" s="66">
        <v>13276</v>
      </c>
      <c r="J27" s="47">
        <v>727</v>
      </c>
      <c r="K27" s="24">
        <f t="shared" si="7"/>
        <v>14003</v>
      </c>
      <c r="L27" s="69">
        <f>H27-K27</f>
        <v>-950</v>
      </c>
    </row>
    <row r="28" spans="2:12" ht="12.75" customHeight="1">
      <c r="B28" s="72" t="s">
        <v>115</v>
      </c>
      <c r="C28" s="53">
        <v>17148</v>
      </c>
      <c r="D28" s="31">
        <v>663</v>
      </c>
      <c r="E28" s="31">
        <f t="shared" si="4"/>
        <v>17811</v>
      </c>
      <c r="F28" s="53">
        <v>20874</v>
      </c>
      <c r="G28" s="31">
        <v>1195</v>
      </c>
      <c r="H28" s="31">
        <f t="shared" si="5"/>
        <v>22069</v>
      </c>
      <c r="I28" s="67">
        <v>15941</v>
      </c>
      <c r="J28" s="65">
        <v>894</v>
      </c>
      <c r="K28" s="56">
        <f t="shared" si="7"/>
        <v>16835</v>
      </c>
      <c r="L28" s="84">
        <f>H28-K28</f>
        <v>5234</v>
      </c>
    </row>
    <row r="29" spans="2:12" ht="15" customHeight="1">
      <c r="B29" s="220" t="s">
        <v>138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2:12" ht="12.75" customHeight="1">
      <c r="B30" s="70" t="s">
        <v>110</v>
      </c>
      <c r="C30" s="189">
        <v>11701</v>
      </c>
      <c r="D30" s="190">
        <v>394</v>
      </c>
      <c r="E30" s="191">
        <v>12095</v>
      </c>
      <c r="F30" s="51">
        <v>17306</v>
      </c>
      <c r="G30" s="23">
        <v>741</v>
      </c>
      <c r="H30" s="23">
        <v>18047</v>
      </c>
      <c r="I30" s="51">
        <v>22657</v>
      </c>
      <c r="J30" s="23">
        <v>746</v>
      </c>
      <c r="K30" s="54">
        <v>23403</v>
      </c>
      <c r="L30" s="68">
        <f aca="true" t="shared" si="8" ref="L30:L41">H30-K30</f>
        <v>-5356</v>
      </c>
    </row>
    <row r="31" spans="2:12" ht="12.75" customHeight="1">
      <c r="B31" s="71" t="s">
        <v>105</v>
      </c>
      <c r="C31" s="112">
        <v>7931</v>
      </c>
      <c r="D31" s="48">
        <v>295</v>
      </c>
      <c r="E31" s="192">
        <v>8226</v>
      </c>
      <c r="F31" s="52">
        <v>11136</v>
      </c>
      <c r="G31" s="24">
        <v>448</v>
      </c>
      <c r="H31" s="24">
        <v>11584</v>
      </c>
      <c r="I31" s="52">
        <v>13168</v>
      </c>
      <c r="J31" s="24">
        <v>495</v>
      </c>
      <c r="K31" s="55">
        <v>13663</v>
      </c>
      <c r="L31" s="69">
        <f t="shared" si="8"/>
        <v>-2079</v>
      </c>
    </row>
    <row r="32" spans="2:12" ht="12.75" customHeight="1">
      <c r="B32" s="71" t="s">
        <v>111</v>
      </c>
      <c r="C32" s="112">
        <v>9590</v>
      </c>
      <c r="D32" s="48">
        <v>392</v>
      </c>
      <c r="E32" s="192">
        <v>9982</v>
      </c>
      <c r="F32" s="52">
        <v>12864</v>
      </c>
      <c r="G32" s="24">
        <v>704</v>
      </c>
      <c r="H32" s="24">
        <v>13568</v>
      </c>
      <c r="I32" s="52">
        <v>13550</v>
      </c>
      <c r="J32" s="24">
        <v>1082</v>
      </c>
      <c r="K32" s="55">
        <v>14632</v>
      </c>
      <c r="L32" s="69">
        <f t="shared" si="8"/>
        <v>-1064</v>
      </c>
    </row>
    <row r="33" spans="2:12" ht="12.75" customHeight="1">
      <c r="B33" s="71" t="s">
        <v>106</v>
      </c>
      <c r="C33" s="112">
        <v>10939</v>
      </c>
      <c r="D33" s="48">
        <v>368</v>
      </c>
      <c r="E33" s="192">
        <v>11307</v>
      </c>
      <c r="F33" s="85">
        <v>14408</v>
      </c>
      <c r="G33" s="50">
        <v>1230</v>
      </c>
      <c r="H33" s="50">
        <v>15638</v>
      </c>
      <c r="I33" s="52">
        <v>14784</v>
      </c>
      <c r="J33" s="24">
        <v>1279</v>
      </c>
      <c r="K33" s="55">
        <v>16063</v>
      </c>
      <c r="L33" s="69">
        <f t="shared" si="8"/>
        <v>-425</v>
      </c>
    </row>
    <row r="34" spans="2:12" ht="12.75" customHeight="1">
      <c r="B34" s="71" t="s">
        <v>112</v>
      </c>
      <c r="C34" s="112">
        <v>10685</v>
      </c>
      <c r="D34" s="48">
        <v>561</v>
      </c>
      <c r="E34" s="192">
        <v>11246</v>
      </c>
      <c r="F34" s="52">
        <v>14525</v>
      </c>
      <c r="G34" s="24">
        <v>932</v>
      </c>
      <c r="H34" s="24">
        <v>15457</v>
      </c>
      <c r="I34" s="52">
        <v>14186</v>
      </c>
      <c r="J34" s="24">
        <v>995</v>
      </c>
      <c r="K34" s="55">
        <v>15181</v>
      </c>
      <c r="L34" s="69">
        <f t="shared" si="8"/>
        <v>276</v>
      </c>
    </row>
    <row r="35" spans="2:12" ht="12.75" customHeight="1">
      <c r="B35" s="71" t="s">
        <v>107</v>
      </c>
      <c r="C35" s="112">
        <v>12454</v>
      </c>
      <c r="D35" s="48">
        <v>482</v>
      </c>
      <c r="E35" s="192">
        <v>12936</v>
      </c>
      <c r="F35" s="52">
        <v>16760</v>
      </c>
      <c r="G35" s="24">
        <v>542</v>
      </c>
      <c r="H35" s="24">
        <v>17302</v>
      </c>
      <c r="I35" s="52">
        <v>15084</v>
      </c>
      <c r="J35" s="47">
        <v>554</v>
      </c>
      <c r="K35" s="55">
        <v>15638</v>
      </c>
      <c r="L35" s="69">
        <f t="shared" si="8"/>
        <v>1664</v>
      </c>
    </row>
    <row r="36" spans="2:12" ht="12.75" customHeight="1">
      <c r="B36" s="71" t="s">
        <v>108</v>
      </c>
      <c r="C36" s="112">
        <v>15600</v>
      </c>
      <c r="D36" s="48">
        <v>882</v>
      </c>
      <c r="E36" s="192">
        <v>16482</v>
      </c>
      <c r="F36" s="52">
        <v>19892</v>
      </c>
      <c r="G36" s="24">
        <v>1321</v>
      </c>
      <c r="H36" s="24">
        <v>21213</v>
      </c>
      <c r="I36" s="52">
        <v>20325</v>
      </c>
      <c r="J36" s="24">
        <v>754</v>
      </c>
      <c r="K36" s="55">
        <v>21079</v>
      </c>
      <c r="L36" s="69">
        <f t="shared" si="8"/>
        <v>134</v>
      </c>
    </row>
    <row r="37" spans="2:12" ht="12.75" customHeight="1">
      <c r="B37" s="71" t="s">
        <v>113</v>
      </c>
      <c r="C37" s="112">
        <v>11797</v>
      </c>
      <c r="D37" s="48">
        <v>473</v>
      </c>
      <c r="E37" s="192">
        <v>12270</v>
      </c>
      <c r="F37" s="64">
        <v>15218</v>
      </c>
      <c r="G37" s="50">
        <v>919</v>
      </c>
      <c r="H37" s="50">
        <v>16137</v>
      </c>
      <c r="I37" s="112">
        <v>16255</v>
      </c>
      <c r="J37" s="179">
        <v>704</v>
      </c>
      <c r="K37" s="55">
        <v>16959</v>
      </c>
      <c r="L37" s="69">
        <f t="shared" si="8"/>
        <v>-822</v>
      </c>
    </row>
    <row r="38" spans="2:12" ht="12.75" customHeight="1">
      <c r="B38" s="71" t="s">
        <v>114</v>
      </c>
      <c r="C38" s="112">
        <v>11648</v>
      </c>
      <c r="D38" s="48">
        <v>418</v>
      </c>
      <c r="E38" s="192">
        <v>12066</v>
      </c>
      <c r="F38" s="64">
        <v>15167</v>
      </c>
      <c r="G38" s="50">
        <v>874</v>
      </c>
      <c r="H38" s="50">
        <v>16041</v>
      </c>
      <c r="I38" s="112">
        <v>15101</v>
      </c>
      <c r="J38" s="179">
        <v>1074</v>
      </c>
      <c r="K38" s="55">
        <v>16175</v>
      </c>
      <c r="L38" s="69">
        <f t="shared" si="8"/>
        <v>-134</v>
      </c>
    </row>
    <row r="39" spans="2:12" ht="12.75" customHeight="1">
      <c r="B39" s="71" t="s">
        <v>116</v>
      </c>
      <c r="C39" s="112">
        <v>10930</v>
      </c>
      <c r="D39" s="48">
        <v>463</v>
      </c>
      <c r="E39" s="192">
        <v>11393</v>
      </c>
      <c r="F39" s="52">
        <v>14639</v>
      </c>
      <c r="G39" s="24">
        <v>952</v>
      </c>
      <c r="H39" s="24">
        <v>15591</v>
      </c>
      <c r="I39" s="112">
        <v>16561</v>
      </c>
      <c r="J39" s="179">
        <v>781</v>
      </c>
      <c r="K39" s="55">
        <v>17342</v>
      </c>
      <c r="L39" s="69">
        <f t="shared" si="8"/>
        <v>-1751</v>
      </c>
    </row>
    <row r="40" spans="2:12" ht="12.75" customHeight="1">
      <c r="B40" s="71" t="s">
        <v>109</v>
      </c>
      <c r="C40" s="112">
        <v>8791</v>
      </c>
      <c r="D40" s="48">
        <v>452</v>
      </c>
      <c r="E40" s="192">
        <v>9243</v>
      </c>
      <c r="F40" s="52">
        <v>12539</v>
      </c>
      <c r="G40" s="24">
        <v>811</v>
      </c>
      <c r="H40" s="24">
        <v>13350</v>
      </c>
      <c r="I40" s="112">
        <v>13500</v>
      </c>
      <c r="J40" s="179">
        <v>665</v>
      </c>
      <c r="K40" s="55">
        <v>14165</v>
      </c>
      <c r="L40" s="69">
        <f t="shared" si="8"/>
        <v>-815</v>
      </c>
    </row>
    <row r="41" spans="2:12" ht="14.25" customHeight="1">
      <c r="B41" s="72" t="s">
        <v>115</v>
      </c>
      <c r="C41" s="180">
        <v>18222</v>
      </c>
      <c r="D41" s="193">
        <v>621</v>
      </c>
      <c r="E41" s="194">
        <v>18843</v>
      </c>
      <c r="F41" s="139">
        <v>22356</v>
      </c>
      <c r="G41" s="31">
        <v>1112</v>
      </c>
      <c r="H41" s="140">
        <v>23468</v>
      </c>
      <c r="I41" s="180">
        <v>18588</v>
      </c>
      <c r="J41" s="179">
        <v>826</v>
      </c>
      <c r="K41" s="55">
        <v>19414</v>
      </c>
      <c r="L41" s="69">
        <f t="shared" si="8"/>
        <v>4054</v>
      </c>
    </row>
    <row r="42" spans="2:12" ht="15" customHeight="1">
      <c r="B42" s="217" t="s">
        <v>144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</row>
    <row r="43" spans="2:12" ht="12.75">
      <c r="B43" s="143" t="s">
        <v>110</v>
      </c>
      <c r="C43" s="23">
        <v>11459</v>
      </c>
      <c r="D43" s="172">
        <v>532</v>
      </c>
      <c r="E43" s="173">
        <f aca="true" t="shared" si="9" ref="E43:E48">C43+D43</f>
        <v>11991</v>
      </c>
      <c r="F43" s="172">
        <v>17769</v>
      </c>
      <c r="G43" s="172">
        <v>765</v>
      </c>
      <c r="H43" s="172">
        <f t="shared" si="5"/>
        <v>18534</v>
      </c>
      <c r="I43" s="204">
        <v>23639</v>
      </c>
      <c r="J43" s="205">
        <v>919</v>
      </c>
      <c r="K43" s="23">
        <f aca="true" t="shared" si="10" ref="K43:K54">J43+I43</f>
        <v>24558</v>
      </c>
      <c r="L43" s="198">
        <f aca="true" t="shared" si="11" ref="L43:L54">H43-K43</f>
        <v>-6024</v>
      </c>
    </row>
    <row r="44" spans="2:12" ht="12.75">
      <c r="B44" s="144" t="s">
        <v>105</v>
      </c>
      <c r="C44" s="50">
        <v>7599</v>
      </c>
      <c r="D44" s="50">
        <v>292</v>
      </c>
      <c r="E44" s="171">
        <f t="shared" si="9"/>
        <v>7891</v>
      </c>
      <c r="F44" s="50">
        <v>10762</v>
      </c>
      <c r="G44" s="50">
        <v>473</v>
      </c>
      <c r="H44" s="50">
        <f t="shared" si="5"/>
        <v>11235</v>
      </c>
      <c r="I44" s="64">
        <v>13251</v>
      </c>
      <c r="J44" s="47">
        <v>560</v>
      </c>
      <c r="K44" s="24">
        <f t="shared" si="10"/>
        <v>13811</v>
      </c>
      <c r="L44" s="121">
        <f t="shared" si="11"/>
        <v>-2576</v>
      </c>
    </row>
    <row r="45" spans="2:13" ht="12.75">
      <c r="B45" s="144" t="s">
        <v>111</v>
      </c>
      <c r="C45" s="50">
        <v>9093</v>
      </c>
      <c r="D45" s="50">
        <v>397</v>
      </c>
      <c r="E45" s="171">
        <f t="shared" si="9"/>
        <v>9490</v>
      </c>
      <c r="F45" s="50">
        <v>13176</v>
      </c>
      <c r="G45" s="50">
        <v>679</v>
      </c>
      <c r="H45" s="50">
        <f t="shared" si="5"/>
        <v>13855</v>
      </c>
      <c r="I45" s="64">
        <v>13726</v>
      </c>
      <c r="J45" s="47">
        <v>922</v>
      </c>
      <c r="K45" s="24">
        <f t="shared" si="10"/>
        <v>14648</v>
      </c>
      <c r="L45" s="121">
        <f t="shared" si="11"/>
        <v>-793</v>
      </c>
      <c r="M45" s="146"/>
    </row>
    <row r="46" spans="2:13" ht="12.75">
      <c r="B46" s="71" t="s">
        <v>106</v>
      </c>
      <c r="C46" s="64">
        <v>11385</v>
      </c>
      <c r="D46" s="50">
        <v>217</v>
      </c>
      <c r="E46" s="50">
        <f t="shared" si="9"/>
        <v>11602</v>
      </c>
      <c r="F46" s="64">
        <v>15167</v>
      </c>
      <c r="G46" s="50">
        <v>931</v>
      </c>
      <c r="H46" s="50">
        <f aca="true" t="shared" si="12" ref="H46:H54">SUM(F46:G46)</f>
        <v>16098</v>
      </c>
      <c r="I46" s="64">
        <v>15815</v>
      </c>
      <c r="J46" s="47">
        <v>850</v>
      </c>
      <c r="K46" s="24">
        <f t="shared" si="10"/>
        <v>16665</v>
      </c>
      <c r="L46" s="121">
        <f t="shared" si="11"/>
        <v>-567</v>
      </c>
      <c r="M46" s="146"/>
    </row>
    <row r="47" spans="2:13" ht="12.75">
      <c r="B47" s="144" t="s">
        <v>112</v>
      </c>
      <c r="C47" s="52">
        <v>10791</v>
      </c>
      <c r="D47" s="24">
        <v>234</v>
      </c>
      <c r="E47" s="55">
        <f t="shared" si="9"/>
        <v>11025</v>
      </c>
      <c r="F47" s="24">
        <v>15562</v>
      </c>
      <c r="G47" s="24">
        <v>636</v>
      </c>
      <c r="H47" s="24">
        <f t="shared" si="12"/>
        <v>16198</v>
      </c>
      <c r="I47" s="52">
        <v>14844</v>
      </c>
      <c r="J47" s="24">
        <v>921</v>
      </c>
      <c r="K47" s="24">
        <f t="shared" si="10"/>
        <v>15765</v>
      </c>
      <c r="L47" s="121">
        <f t="shared" si="11"/>
        <v>433</v>
      </c>
      <c r="M47" s="146"/>
    </row>
    <row r="48" spans="2:13" ht="12.75">
      <c r="B48" s="144" t="s">
        <v>107</v>
      </c>
      <c r="C48" s="50">
        <v>13943</v>
      </c>
      <c r="D48" s="24">
        <v>314</v>
      </c>
      <c r="E48" s="171">
        <f t="shared" si="9"/>
        <v>14257</v>
      </c>
      <c r="F48" s="64">
        <v>17997</v>
      </c>
      <c r="G48" s="24">
        <v>437</v>
      </c>
      <c r="H48" s="50">
        <f t="shared" si="12"/>
        <v>18434</v>
      </c>
      <c r="I48" s="64">
        <v>16789</v>
      </c>
      <c r="J48" s="24">
        <v>618</v>
      </c>
      <c r="K48" s="24">
        <f t="shared" si="10"/>
        <v>17407</v>
      </c>
      <c r="L48" s="121">
        <f t="shared" si="11"/>
        <v>1027</v>
      </c>
      <c r="M48" s="146"/>
    </row>
    <row r="49" spans="2:13" ht="12.75">
      <c r="B49" s="144" t="s">
        <v>108</v>
      </c>
      <c r="C49" s="50">
        <v>18104</v>
      </c>
      <c r="D49" s="24">
        <v>288</v>
      </c>
      <c r="E49" s="171">
        <f aca="true" t="shared" si="13" ref="E49:E54">C49+D49</f>
        <v>18392</v>
      </c>
      <c r="F49" s="64">
        <v>22609</v>
      </c>
      <c r="G49" s="24">
        <v>340</v>
      </c>
      <c r="H49" s="50">
        <f t="shared" si="12"/>
        <v>22949</v>
      </c>
      <c r="I49" s="64">
        <v>23066</v>
      </c>
      <c r="J49" s="24">
        <v>571</v>
      </c>
      <c r="K49" s="24">
        <f t="shared" si="10"/>
        <v>23637</v>
      </c>
      <c r="L49" s="121">
        <f t="shared" si="11"/>
        <v>-688</v>
      </c>
      <c r="M49" s="146"/>
    </row>
    <row r="50" spans="2:13" ht="12.75">
      <c r="B50" s="144" t="s">
        <v>113</v>
      </c>
      <c r="C50" s="50">
        <v>14394</v>
      </c>
      <c r="D50" s="24">
        <v>286</v>
      </c>
      <c r="E50" s="171">
        <f t="shared" si="13"/>
        <v>14680</v>
      </c>
      <c r="F50" s="50">
        <v>17807</v>
      </c>
      <c r="G50" s="24">
        <v>678</v>
      </c>
      <c r="H50" s="50">
        <f t="shared" si="12"/>
        <v>18485</v>
      </c>
      <c r="I50" s="64">
        <v>19648</v>
      </c>
      <c r="J50" s="24">
        <v>1167</v>
      </c>
      <c r="K50" s="24">
        <f t="shared" si="10"/>
        <v>20815</v>
      </c>
      <c r="L50" s="121">
        <f t="shared" si="11"/>
        <v>-2330</v>
      </c>
      <c r="M50" s="146"/>
    </row>
    <row r="51" spans="2:13" ht="12.75" customHeight="1">
      <c r="B51" s="71" t="s">
        <v>114</v>
      </c>
      <c r="C51" s="52">
        <v>12676</v>
      </c>
      <c r="D51" s="24">
        <v>409</v>
      </c>
      <c r="E51" s="50">
        <f t="shared" si="13"/>
        <v>13085</v>
      </c>
      <c r="F51" s="52">
        <v>16073</v>
      </c>
      <c r="G51" s="24">
        <v>792</v>
      </c>
      <c r="H51" s="50">
        <f t="shared" si="12"/>
        <v>16865</v>
      </c>
      <c r="I51" s="52">
        <v>16858</v>
      </c>
      <c r="J51" s="47">
        <v>865</v>
      </c>
      <c r="K51" s="24">
        <f t="shared" si="10"/>
        <v>17723</v>
      </c>
      <c r="L51" s="121">
        <f t="shared" si="11"/>
        <v>-858</v>
      </c>
      <c r="M51" s="146"/>
    </row>
    <row r="52" spans="2:13" ht="12.75" customHeight="1">
      <c r="B52" s="144" t="s">
        <v>116</v>
      </c>
      <c r="C52" s="24">
        <v>11795</v>
      </c>
      <c r="D52" s="24">
        <v>419</v>
      </c>
      <c r="E52" s="171">
        <f t="shared" si="13"/>
        <v>12214</v>
      </c>
      <c r="F52" s="24">
        <v>15390</v>
      </c>
      <c r="G52" s="24">
        <v>861</v>
      </c>
      <c r="H52" s="50">
        <f t="shared" si="12"/>
        <v>16251</v>
      </c>
      <c r="I52" s="52">
        <v>17080</v>
      </c>
      <c r="J52" s="47">
        <v>672</v>
      </c>
      <c r="K52" s="24">
        <f t="shared" si="10"/>
        <v>17752</v>
      </c>
      <c r="L52" s="121">
        <f t="shared" si="11"/>
        <v>-1501</v>
      </c>
      <c r="M52" s="146"/>
    </row>
    <row r="53" spans="2:13" ht="12.75" customHeight="1">
      <c r="B53" s="71" t="s">
        <v>109</v>
      </c>
      <c r="C53" s="52">
        <v>11834</v>
      </c>
      <c r="D53" s="24">
        <v>277</v>
      </c>
      <c r="E53" s="50">
        <f t="shared" si="13"/>
        <v>12111</v>
      </c>
      <c r="F53" s="52">
        <v>14976</v>
      </c>
      <c r="G53" s="24">
        <v>513</v>
      </c>
      <c r="H53" s="50">
        <f t="shared" si="12"/>
        <v>15489</v>
      </c>
      <c r="I53" s="52">
        <v>16308</v>
      </c>
      <c r="J53" s="47">
        <v>470</v>
      </c>
      <c r="K53" s="24">
        <f t="shared" si="10"/>
        <v>16778</v>
      </c>
      <c r="L53" s="121">
        <f t="shared" si="11"/>
        <v>-1289</v>
      </c>
      <c r="M53" s="146"/>
    </row>
    <row r="54" spans="2:13" ht="12.75" customHeight="1">
      <c r="B54" s="186" t="s">
        <v>148</v>
      </c>
      <c r="C54" s="31">
        <v>20395</v>
      </c>
      <c r="D54" s="31">
        <v>382</v>
      </c>
      <c r="E54" s="187">
        <f t="shared" si="13"/>
        <v>20777</v>
      </c>
      <c r="F54" s="31">
        <v>26817</v>
      </c>
      <c r="G54" s="31">
        <v>1030</v>
      </c>
      <c r="H54" s="140">
        <f t="shared" si="12"/>
        <v>27847</v>
      </c>
      <c r="I54" s="53">
        <v>19803</v>
      </c>
      <c r="J54" s="65">
        <v>693</v>
      </c>
      <c r="K54" s="24">
        <f t="shared" si="10"/>
        <v>20496</v>
      </c>
      <c r="L54" s="121">
        <f t="shared" si="11"/>
        <v>7351</v>
      </c>
      <c r="M54" s="146"/>
    </row>
    <row r="55" spans="2:13" ht="15" customHeight="1">
      <c r="B55" s="217" t="s">
        <v>149</v>
      </c>
      <c r="C55" s="217"/>
      <c r="D55" s="217"/>
      <c r="E55" s="217"/>
      <c r="F55" s="217"/>
      <c r="G55" s="217"/>
      <c r="H55" s="217"/>
      <c r="I55" s="217"/>
      <c r="J55" s="217"/>
      <c r="K55" s="218"/>
      <c r="L55" s="217"/>
      <c r="M55" s="146"/>
    </row>
    <row r="56" spans="2:13" ht="12" customHeight="1">
      <c r="B56" s="70" t="s">
        <v>110</v>
      </c>
      <c r="C56" s="51">
        <v>12177</v>
      </c>
      <c r="D56" s="23">
        <v>477</v>
      </c>
      <c r="E56" s="173">
        <f aca="true" t="shared" si="14" ref="E56:E67">C56+D56</f>
        <v>12654</v>
      </c>
      <c r="F56" s="23">
        <v>18834</v>
      </c>
      <c r="G56" s="23">
        <v>788</v>
      </c>
      <c r="H56" s="172">
        <f aca="true" t="shared" si="15" ref="H56:H67">F56+G56</f>
        <v>19622</v>
      </c>
      <c r="I56" s="51">
        <v>26175</v>
      </c>
      <c r="J56" s="205">
        <v>834</v>
      </c>
      <c r="K56" s="206">
        <f aca="true" t="shared" si="16" ref="K56:K65">I56+J56</f>
        <v>27009</v>
      </c>
      <c r="L56" s="101">
        <f aca="true" t="shared" si="17" ref="L56:L65">H56-K56</f>
        <v>-7387</v>
      </c>
      <c r="M56" s="146"/>
    </row>
    <row r="57" spans="2:13" ht="12" customHeight="1">
      <c r="B57" s="71" t="s">
        <v>105</v>
      </c>
      <c r="C57" s="52">
        <v>7127</v>
      </c>
      <c r="D57" s="24">
        <v>286</v>
      </c>
      <c r="E57" s="171">
        <f t="shared" si="14"/>
        <v>7413</v>
      </c>
      <c r="F57" s="24">
        <v>11155</v>
      </c>
      <c r="G57" s="24">
        <v>528</v>
      </c>
      <c r="H57" s="171">
        <f t="shared" si="15"/>
        <v>11683</v>
      </c>
      <c r="I57" s="24">
        <v>13822</v>
      </c>
      <c r="J57" s="47">
        <v>616</v>
      </c>
      <c r="K57" s="207">
        <f t="shared" si="16"/>
        <v>14438</v>
      </c>
      <c r="L57" s="101">
        <f t="shared" si="17"/>
        <v>-2755</v>
      </c>
      <c r="M57" s="146"/>
    </row>
    <row r="58" spans="2:13" ht="12" customHeight="1">
      <c r="B58" s="71" t="s">
        <v>111</v>
      </c>
      <c r="C58" s="52">
        <v>11421</v>
      </c>
      <c r="D58" s="24">
        <v>286</v>
      </c>
      <c r="E58" s="171">
        <f t="shared" si="14"/>
        <v>11707</v>
      </c>
      <c r="F58" s="24">
        <v>15098</v>
      </c>
      <c r="G58" s="24">
        <v>663</v>
      </c>
      <c r="H58" s="50">
        <f t="shared" si="15"/>
        <v>15761</v>
      </c>
      <c r="I58" s="52">
        <v>14320</v>
      </c>
      <c r="J58" s="47">
        <v>745</v>
      </c>
      <c r="K58" s="207">
        <f t="shared" si="16"/>
        <v>15065</v>
      </c>
      <c r="L58" s="101">
        <f t="shared" si="17"/>
        <v>696</v>
      </c>
      <c r="M58" s="146"/>
    </row>
    <row r="59" spans="2:13" ht="12" customHeight="1">
      <c r="B59" s="144" t="s">
        <v>157</v>
      </c>
      <c r="C59" s="24">
        <v>10463</v>
      </c>
      <c r="D59" s="24">
        <v>356</v>
      </c>
      <c r="E59" s="171">
        <f t="shared" si="14"/>
        <v>10819</v>
      </c>
      <c r="F59" s="24">
        <v>14942</v>
      </c>
      <c r="G59" s="24">
        <v>1050</v>
      </c>
      <c r="H59" s="171">
        <f t="shared" si="15"/>
        <v>15992</v>
      </c>
      <c r="I59" s="24">
        <v>17501</v>
      </c>
      <c r="J59" s="24">
        <v>1327</v>
      </c>
      <c r="K59" s="207">
        <f t="shared" si="16"/>
        <v>18828</v>
      </c>
      <c r="L59" s="101">
        <f t="shared" si="17"/>
        <v>-2836</v>
      </c>
      <c r="M59" s="146"/>
    </row>
    <row r="60" spans="2:13" ht="12" customHeight="1">
      <c r="B60" s="144" t="s">
        <v>112</v>
      </c>
      <c r="C60" s="24">
        <v>12748</v>
      </c>
      <c r="D60" s="24">
        <v>408</v>
      </c>
      <c r="E60" s="171">
        <f t="shared" si="14"/>
        <v>13156</v>
      </c>
      <c r="F60" s="24">
        <v>18215</v>
      </c>
      <c r="G60" s="24">
        <v>1069</v>
      </c>
      <c r="H60" s="171">
        <f t="shared" si="15"/>
        <v>19284</v>
      </c>
      <c r="I60" s="24">
        <v>16960</v>
      </c>
      <c r="J60" s="47">
        <v>769</v>
      </c>
      <c r="K60" s="207">
        <f t="shared" si="16"/>
        <v>17729</v>
      </c>
      <c r="L60" s="101">
        <f t="shared" si="17"/>
        <v>1555</v>
      </c>
      <c r="M60" s="146"/>
    </row>
    <row r="61" spans="2:13" ht="12" customHeight="1">
      <c r="B61" s="144" t="s">
        <v>158</v>
      </c>
      <c r="C61" s="24">
        <v>15895</v>
      </c>
      <c r="D61" s="24">
        <v>420</v>
      </c>
      <c r="E61" s="171">
        <f t="shared" si="14"/>
        <v>16315</v>
      </c>
      <c r="F61" s="24">
        <v>20473</v>
      </c>
      <c r="G61" s="24">
        <v>985</v>
      </c>
      <c r="H61" s="171">
        <f t="shared" si="15"/>
        <v>21458</v>
      </c>
      <c r="I61" s="24">
        <v>18599</v>
      </c>
      <c r="J61" s="24">
        <v>1075</v>
      </c>
      <c r="K61" s="207">
        <f t="shared" si="16"/>
        <v>19674</v>
      </c>
      <c r="L61" s="101">
        <f t="shared" si="17"/>
        <v>1784</v>
      </c>
      <c r="M61" s="146"/>
    </row>
    <row r="62" spans="2:13" ht="12" customHeight="1">
      <c r="B62" s="144" t="s">
        <v>108</v>
      </c>
      <c r="C62" s="24">
        <v>18838</v>
      </c>
      <c r="D62" s="24">
        <v>403</v>
      </c>
      <c r="E62" s="171">
        <f t="shared" si="14"/>
        <v>19241</v>
      </c>
      <c r="F62" s="24">
        <v>24014</v>
      </c>
      <c r="G62" s="24">
        <v>879</v>
      </c>
      <c r="H62" s="171">
        <f t="shared" si="15"/>
        <v>24893</v>
      </c>
      <c r="I62" s="24">
        <v>24494</v>
      </c>
      <c r="J62" s="47">
        <v>859</v>
      </c>
      <c r="K62" s="207">
        <f t="shared" si="16"/>
        <v>25353</v>
      </c>
      <c r="L62" s="101">
        <f t="shared" si="17"/>
        <v>-460</v>
      </c>
      <c r="M62" s="146"/>
    </row>
    <row r="63" spans="2:13" ht="12" customHeight="1">
      <c r="B63" s="71" t="s">
        <v>113</v>
      </c>
      <c r="C63" s="52">
        <v>15832</v>
      </c>
      <c r="D63" s="24">
        <v>489</v>
      </c>
      <c r="E63" s="50">
        <f t="shared" si="14"/>
        <v>16321</v>
      </c>
      <c r="F63" s="52">
        <v>20475</v>
      </c>
      <c r="G63" s="24">
        <v>719</v>
      </c>
      <c r="H63" s="50">
        <f t="shared" si="15"/>
        <v>21194</v>
      </c>
      <c r="I63" s="52">
        <v>21656</v>
      </c>
      <c r="J63" s="47">
        <v>903</v>
      </c>
      <c r="K63" s="207">
        <f t="shared" si="16"/>
        <v>22559</v>
      </c>
      <c r="L63" s="101">
        <f t="shared" si="17"/>
        <v>-1365</v>
      </c>
      <c r="M63" s="146"/>
    </row>
    <row r="64" spans="2:13" ht="12" customHeight="1">
      <c r="B64" s="71" t="s">
        <v>114</v>
      </c>
      <c r="C64" s="52">
        <v>14434</v>
      </c>
      <c r="D64" s="24">
        <v>409</v>
      </c>
      <c r="E64" s="50">
        <f t="shared" si="14"/>
        <v>14843</v>
      </c>
      <c r="F64" s="52">
        <v>19494</v>
      </c>
      <c r="G64" s="24">
        <v>486</v>
      </c>
      <c r="H64" s="50">
        <f t="shared" si="15"/>
        <v>19980</v>
      </c>
      <c r="I64" s="52">
        <v>19850</v>
      </c>
      <c r="J64" s="47">
        <v>431</v>
      </c>
      <c r="K64" s="207">
        <f t="shared" si="16"/>
        <v>20281</v>
      </c>
      <c r="L64" s="101">
        <f t="shared" si="17"/>
        <v>-301</v>
      </c>
      <c r="M64" s="146"/>
    </row>
    <row r="65" spans="2:13" ht="12" customHeight="1">
      <c r="B65" s="144" t="s">
        <v>116</v>
      </c>
      <c r="C65" s="24">
        <v>14153</v>
      </c>
      <c r="D65" s="24">
        <v>370</v>
      </c>
      <c r="E65" s="50">
        <f t="shared" si="14"/>
        <v>14523</v>
      </c>
      <c r="F65" s="52">
        <v>18928</v>
      </c>
      <c r="G65" s="24">
        <v>457</v>
      </c>
      <c r="H65" s="50">
        <f t="shared" si="15"/>
        <v>19385</v>
      </c>
      <c r="I65" s="52">
        <v>20760</v>
      </c>
      <c r="J65" s="47">
        <v>397</v>
      </c>
      <c r="K65" s="207">
        <f t="shared" si="16"/>
        <v>21157</v>
      </c>
      <c r="L65" s="101">
        <f t="shared" si="17"/>
        <v>-1772</v>
      </c>
      <c r="M65" s="146"/>
    </row>
    <row r="66" spans="1:13" ht="12" customHeight="1">
      <c r="A66" s="215"/>
      <c r="B66" s="71" t="s">
        <v>172</v>
      </c>
      <c r="C66" s="52">
        <v>11032</v>
      </c>
      <c r="D66" s="24">
        <v>451</v>
      </c>
      <c r="E66" s="50">
        <f t="shared" si="14"/>
        <v>11483</v>
      </c>
      <c r="F66" s="52">
        <v>15993</v>
      </c>
      <c r="G66" s="24">
        <v>528</v>
      </c>
      <c r="H66" s="50">
        <f t="shared" si="15"/>
        <v>16521</v>
      </c>
      <c r="I66" s="145" t="s">
        <v>143</v>
      </c>
      <c r="J66" s="142" t="s">
        <v>143</v>
      </c>
      <c r="K66" s="47" t="s">
        <v>143</v>
      </c>
      <c r="L66" s="209" t="s">
        <v>143</v>
      </c>
      <c r="M66" s="146"/>
    </row>
    <row r="67" spans="2:13" ht="12" customHeight="1">
      <c r="B67" s="216" t="s">
        <v>148</v>
      </c>
      <c r="C67" s="151">
        <v>23531</v>
      </c>
      <c r="D67" s="199">
        <v>490</v>
      </c>
      <c r="E67" s="214">
        <f t="shared" si="14"/>
        <v>24021</v>
      </c>
      <c r="F67" s="151">
        <v>29866</v>
      </c>
      <c r="G67" s="199">
        <v>867</v>
      </c>
      <c r="H67" s="214">
        <f t="shared" si="15"/>
        <v>30733</v>
      </c>
      <c r="I67" s="210" t="s">
        <v>143</v>
      </c>
      <c r="J67" s="203" t="s">
        <v>143</v>
      </c>
      <c r="K67" s="211" t="s">
        <v>143</v>
      </c>
      <c r="L67" s="212" t="s">
        <v>143</v>
      </c>
      <c r="M67" s="146"/>
    </row>
    <row r="68" spans="2:13" ht="6.75" customHeight="1">
      <c r="B68" s="177"/>
      <c r="C68" s="101"/>
      <c r="D68" s="101"/>
      <c r="E68" s="178"/>
      <c r="F68" s="101"/>
      <c r="G68" s="101"/>
      <c r="H68" s="178"/>
      <c r="I68" s="142"/>
      <c r="J68" s="142"/>
      <c r="K68" s="142"/>
      <c r="L68" s="142"/>
      <c r="M68" s="146"/>
    </row>
    <row r="69" spans="2:13" ht="15.75" customHeight="1">
      <c r="B69" s="158" t="s">
        <v>170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146"/>
    </row>
    <row r="70" spans="2:12" ht="15.75" customHeight="1">
      <c r="B70" s="161" t="s">
        <v>171</v>
      </c>
      <c r="C70" s="4"/>
      <c r="D70" s="5"/>
      <c r="E70" s="5"/>
      <c r="F70" s="5"/>
      <c r="G70" s="5"/>
      <c r="H70" s="5"/>
      <c r="I70" s="49"/>
      <c r="J70" s="17"/>
      <c r="K70" s="49"/>
      <c r="L70" s="5"/>
    </row>
    <row r="71" spans="2:12" ht="15.75" customHeight="1">
      <c r="B71" s="161" t="s">
        <v>125</v>
      </c>
      <c r="C71" s="4"/>
      <c r="D71" s="5"/>
      <c r="E71" s="150"/>
      <c r="F71" s="17"/>
      <c r="G71" s="17"/>
      <c r="H71" s="150"/>
      <c r="I71" s="5"/>
      <c r="J71" s="5"/>
      <c r="K71" s="5"/>
      <c r="L71" s="5"/>
    </row>
    <row r="72" spans="2:8" ht="15.75" customHeight="1">
      <c r="B72" s="159" t="s">
        <v>139</v>
      </c>
      <c r="C72" s="34"/>
      <c r="D72" s="34"/>
      <c r="E72" s="146"/>
      <c r="F72" s="146"/>
      <c r="H72" s="146"/>
    </row>
  </sheetData>
  <sheetProtection/>
  <mergeCells count="7">
    <mergeCell ref="B55:L55"/>
    <mergeCell ref="B42:L42"/>
    <mergeCell ref="B29:L29"/>
    <mergeCell ref="B16:L16"/>
    <mergeCell ref="C3:E3"/>
    <mergeCell ref="F3:H3"/>
    <mergeCell ref="I3:K3"/>
  </mergeCells>
  <printOptions/>
  <pageMargins left="0.1968503937007874" right="0.1968503937007874" top="0.1968503937007874" bottom="0.4724409448818898" header="0.2362204724409449" footer="0.31496062992125984"/>
  <pageSetup horizontalDpi="600" verticalDpi="600" orientation="portrait" scale="95" r:id="rId1"/>
  <ignoredErrors>
    <ignoredError sqref="B14 B16:L16 B29 B42 B55 B15:H15" numberStoredAsText="1"/>
    <ignoredError sqref="E11:E14 H11:H14 K13: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45"/>
  <sheetViews>
    <sheetView zoomScaleSheetLayoutView="100" zoomScalePageLayoutView="0" workbookViewId="0" topLeftCell="A10">
      <selection activeCell="X23" sqref="X23"/>
    </sheetView>
  </sheetViews>
  <sheetFormatPr defaultColWidth="9.140625" defaultRowHeight="12.75"/>
  <cols>
    <col min="1" max="1" width="0.85546875" style="0" customWidth="1"/>
    <col min="2" max="2" width="16.28125" style="0" customWidth="1"/>
    <col min="3" max="17" width="8.28125" style="0" customWidth="1"/>
  </cols>
  <sheetData>
    <row r="1" spans="2:14" ht="18.75" customHeight="1">
      <c r="B1" s="6" t="s">
        <v>173</v>
      </c>
      <c r="C1" s="7"/>
      <c r="D1" s="8"/>
      <c r="E1" s="8"/>
      <c r="F1" s="8"/>
      <c r="G1" s="9"/>
      <c r="H1" s="9"/>
      <c r="I1" s="9"/>
      <c r="J1" s="10"/>
      <c r="K1" s="10"/>
      <c r="L1" s="10"/>
      <c r="M1" s="10"/>
      <c r="N1" s="10"/>
    </row>
    <row r="2" spans="2:14" ht="7.5" customHeight="1">
      <c r="B2" s="11"/>
      <c r="C2" s="1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</row>
    <row r="3" spans="2:17" s="15" customFormat="1" ht="19.5" customHeight="1">
      <c r="B3" s="227" t="s">
        <v>6</v>
      </c>
      <c r="C3" s="233" t="s">
        <v>132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2:17" s="15" customFormat="1" ht="19.5" customHeight="1">
      <c r="B4" s="228"/>
      <c r="C4" s="230" t="s">
        <v>0</v>
      </c>
      <c r="D4" s="231"/>
      <c r="E4" s="231"/>
      <c r="F4" s="231" t="s">
        <v>3</v>
      </c>
      <c r="G4" s="231"/>
      <c r="H4" s="231"/>
      <c r="I4" s="232" t="s">
        <v>159</v>
      </c>
      <c r="J4" s="232"/>
      <c r="K4" s="232"/>
      <c r="L4" s="231" t="s">
        <v>5</v>
      </c>
      <c r="M4" s="231"/>
      <c r="N4" s="231"/>
      <c r="O4" s="229" t="s">
        <v>160</v>
      </c>
      <c r="P4" s="229"/>
      <c r="Q4" s="229"/>
    </row>
    <row r="5" spans="2:17" s="15" customFormat="1" ht="19.5" customHeight="1">
      <c r="B5" s="228"/>
      <c r="C5" s="110" t="s">
        <v>0</v>
      </c>
      <c r="D5" s="109" t="s">
        <v>7</v>
      </c>
      <c r="E5" s="109" t="s">
        <v>8</v>
      </c>
      <c r="F5" s="109" t="s">
        <v>0</v>
      </c>
      <c r="G5" s="109" t="s">
        <v>7</v>
      </c>
      <c r="H5" s="109" t="s">
        <v>8</v>
      </c>
      <c r="I5" s="109" t="s">
        <v>0</v>
      </c>
      <c r="J5" s="109" t="s">
        <v>7</v>
      </c>
      <c r="K5" s="109" t="s">
        <v>8</v>
      </c>
      <c r="L5" s="109" t="s">
        <v>0</v>
      </c>
      <c r="M5" s="109" t="s">
        <v>7</v>
      </c>
      <c r="N5" s="109" t="s">
        <v>8</v>
      </c>
      <c r="O5" s="114" t="s">
        <v>0</v>
      </c>
      <c r="P5" s="114" t="s">
        <v>7</v>
      </c>
      <c r="Q5" s="114" t="s">
        <v>8</v>
      </c>
    </row>
    <row r="6" spans="2:17" s="15" customFormat="1" ht="21" customHeight="1">
      <c r="B6" s="93" t="s">
        <v>0</v>
      </c>
      <c r="C6" s="111">
        <v>30733</v>
      </c>
      <c r="D6" s="94">
        <v>15381</v>
      </c>
      <c r="E6" s="94">
        <v>15352</v>
      </c>
      <c r="F6" s="94">
        <v>23031</v>
      </c>
      <c r="G6" s="94">
        <v>11151</v>
      </c>
      <c r="H6" s="94">
        <v>11880</v>
      </c>
      <c r="I6" s="94">
        <v>6712</v>
      </c>
      <c r="J6" s="94">
        <v>3657</v>
      </c>
      <c r="K6" s="94">
        <v>3055</v>
      </c>
      <c r="L6" s="94">
        <v>733</v>
      </c>
      <c r="M6" s="94">
        <v>435</v>
      </c>
      <c r="N6" s="94">
        <v>298</v>
      </c>
      <c r="O6" s="94">
        <v>257</v>
      </c>
      <c r="P6" s="94">
        <v>138</v>
      </c>
      <c r="Q6" s="94">
        <v>119</v>
      </c>
    </row>
    <row r="7" spans="2:17" s="15" customFormat="1" ht="21" customHeight="1">
      <c r="B7" s="21" t="s">
        <v>9</v>
      </c>
      <c r="C7" s="112">
        <v>1628</v>
      </c>
      <c r="D7" s="15">
        <v>838</v>
      </c>
      <c r="E7" s="15">
        <v>790</v>
      </c>
      <c r="F7" s="15">
        <v>1404</v>
      </c>
      <c r="G7" s="15">
        <v>720</v>
      </c>
      <c r="H7" s="15">
        <v>684</v>
      </c>
      <c r="I7" s="15">
        <v>199</v>
      </c>
      <c r="J7" s="15">
        <v>104</v>
      </c>
      <c r="K7" s="15">
        <v>95</v>
      </c>
      <c r="L7" s="15">
        <v>21</v>
      </c>
      <c r="M7" s="15">
        <v>12</v>
      </c>
      <c r="N7" s="15">
        <v>9</v>
      </c>
      <c r="O7" s="15">
        <v>4</v>
      </c>
      <c r="P7" s="15">
        <v>2</v>
      </c>
      <c r="Q7" s="15">
        <v>2</v>
      </c>
    </row>
    <row r="8" spans="2:17" s="15" customFormat="1" ht="21" customHeight="1">
      <c r="B8" s="20" t="s">
        <v>10</v>
      </c>
      <c r="C8" s="112">
        <v>2041</v>
      </c>
      <c r="D8" s="15">
        <v>1048</v>
      </c>
      <c r="E8" s="15">
        <v>993</v>
      </c>
      <c r="F8" s="15">
        <v>1801</v>
      </c>
      <c r="G8" s="15">
        <v>930</v>
      </c>
      <c r="H8" s="15">
        <v>871</v>
      </c>
      <c r="I8" s="15">
        <v>207</v>
      </c>
      <c r="J8" s="15">
        <v>103</v>
      </c>
      <c r="K8" s="15">
        <v>104</v>
      </c>
      <c r="L8" s="15">
        <v>27</v>
      </c>
      <c r="M8" s="15">
        <v>11</v>
      </c>
      <c r="N8" s="15">
        <v>16</v>
      </c>
      <c r="O8" s="15">
        <v>6</v>
      </c>
      <c r="P8" s="15">
        <v>4</v>
      </c>
      <c r="Q8" s="15">
        <v>2</v>
      </c>
    </row>
    <row r="9" spans="2:17" s="15" customFormat="1" ht="21" customHeight="1">
      <c r="B9" s="20" t="s">
        <v>11</v>
      </c>
      <c r="C9" s="112">
        <v>2237</v>
      </c>
      <c r="D9" s="15">
        <v>1077</v>
      </c>
      <c r="E9" s="15">
        <v>1160</v>
      </c>
      <c r="F9" s="15">
        <v>1966</v>
      </c>
      <c r="G9" s="15">
        <v>953</v>
      </c>
      <c r="H9" s="15">
        <v>1013</v>
      </c>
      <c r="I9" s="15">
        <v>226</v>
      </c>
      <c r="J9" s="15">
        <v>102</v>
      </c>
      <c r="K9" s="15">
        <v>124</v>
      </c>
      <c r="L9" s="15">
        <v>36</v>
      </c>
      <c r="M9" s="15">
        <v>18</v>
      </c>
      <c r="N9" s="15">
        <v>18</v>
      </c>
      <c r="O9" s="15">
        <v>9</v>
      </c>
      <c r="P9" s="15">
        <v>4</v>
      </c>
      <c r="Q9" s="15">
        <v>5</v>
      </c>
    </row>
    <row r="10" spans="2:17" s="15" customFormat="1" ht="21" customHeight="1">
      <c r="B10" s="21" t="s">
        <v>12</v>
      </c>
      <c r="C10" s="112">
        <v>2534</v>
      </c>
      <c r="D10" s="15">
        <v>1131</v>
      </c>
      <c r="E10" s="15">
        <v>1403</v>
      </c>
      <c r="F10" s="15">
        <v>2156</v>
      </c>
      <c r="G10" s="15">
        <v>957</v>
      </c>
      <c r="H10" s="15">
        <v>1199</v>
      </c>
      <c r="I10" s="15">
        <v>321</v>
      </c>
      <c r="J10" s="15">
        <v>153</v>
      </c>
      <c r="K10" s="15">
        <v>168</v>
      </c>
      <c r="L10" s="15">
        <v>33</v>
      </c>
      <c r="M10" s="15">
        <v>8</v>
      </c>
      <c r="N10" s="15">
        <v>25</v>
      </c>
      <c r="O10" s="15">
        <v>24</v>
      </c>
      <c r="P10" s="15">
        <v>13</v>
      </c>
      <c r="Q10" s="15">
        <v>11</v>
      </c>
    </row>
    <row r="11" spans="2:17" s="15" customFormat="1" ht="21" customHeight="1">
      <c r="B11" s="21" t="s">
        <v>13</v>
      </c>
      <c r="C11" s="112">
        <v>2643</v>
      </c>
      <c r="D11" s="15">
        <v>1232</v>
      </c>
      <c r="E11" s="15">
        <v>1411</v>
      </c>
      <c r="F11" s="15">
        <v>1948</v>
      </c>
      <c r="G11" s="15">
        <v>855</v>
      </c>
      <c r="H11" s="15">
        <v>1093</v>
      </c>
      <c r="I11" s="15">
        <v>626</v>
      </c>
      <c r="J11" s="15">
        <v>334</v>
      </c>
      <c r="K11" s="15">
        <v>292</v>
      </c>
      <c r="L11" s="15">
        <v>51</v>
      </c>
      <c r="M11" s="15">
        <v>31</v>
      </c>
      <c r="N11" s="15">
        <v>20</v>
      </c>
      <c r="O11" s="15">
        <v>18</v>
      </c>
      <c r="P11" s="15">
        <v>12</v>
      </c>
      <c r="Q11" s="15">
        <v>6</v>
      </c>
    </row>
    <row r="12" spans="2:17" s="15" customFormat="1" ht="21" customHeight="1">
      <c r="B12" s="21" t="s">
        <v>14</v>
      </c>
      <c r="C12" s="112">
        <v>2576</v>
      </c>
      <c r="D12" s="15">
        <v>1259</v>
      </c>
      <c r="E12" s="15">
        <v>1317</v>
      </c>
      <c r="F12" s="15">
        <v>1838</v>
      </c>
      <c r="G12" s="15">
        <v>836</v>
      </c>
      <c r="H12" s="15">
        <v>1002</v>
      </c>
      <c r="I12" s="15">
        <v>647</v>
      </c>
      <c r="J12" s="15">
        <v>370</v>
      </c>
      <c r="K12" s="15">
        <v>277</v>
      </c>
      <c r="L12" s="15">
        <v>76</v>
      </c>
      <c r="M12" s="15">
        <v>45</v>
      </c>
      <c r="N12" s="15">
        <v>31</v>
      </c>
      <c r="O12" s="15">
        <v>15</v>
      </c>
      <c r="P12" s="15">
        <v>8</v>
      </c>
      <c r="Q12" s="15">
        <v>7</v>
      </c>
    </row>
    <row r="13" spans="2:17" s="15" customFormat="1" ht="21" customHeight="1">
      <c r="B13" s="21" t="s">
        <v>15</v>
      </c>
      <c r="C13" s="112">
        <v>2181</v>
      </c>
      <c r="D13" s="15">
        <v>1108</v>
      </c>
      <c r="E13" s="15">
        <v>1073</v>
      </c>
      <c r="F13" s="15">
        <v>1572</v>
      </c>
      <c r="G13" s="15">
        <v>747</v>
      </c>
      <c r="H13" s="15">
        <v>825</v>
      </c>
      <c r="I13" s="15">
        <v>523</v>
      </c>
      <c r="J13" s="15">
        <v>309</v>
      </c>
      <c r="K13" s="15">
        <v>214</v>
      </c>
      <c r="L13" s="15">
        <v>74</v>
      </c>
      <c r="M13" s="15">
        <v>50</v>
      </c>
      <c r="N13" s="15">
        <v>24</v>
      </c>
      <c r="O13" s="15">
        <v>12</v>
      </c>
      <c r="P13" s="15">
        <v>2</v>
      </c>
      <c r="Q13" s="15">
        <v>10</v>
      </c>
    </row>
    <row r="14" spans="2:17" s="15" customFormat="1" ht="21" customHeight="1">
      <c r="B14" s="21" t="s">
        <v>16</v>
      </c>
      <c r="C14" s="112">
        <v>2030</v>
      </c>
      <c r="D14" s="15">
        <v>1085</v>
      </c>
      <c r="E14" s="15">
        <v>945</v>
      </c>
      <c r="F14" s="15">
        <v>1403</v>
      </c>
      <c r="G14" s="15">
        <v>703</v>
      </c>
      <c r="H14" s="15">
        <v>700</v>
      </c>
      <c r="I14" s="15">
        <v>543</v>
      </c>
      <c r="J14" s="15">
        <v>322</v>
      </c>
      <c r="K14" s="15">
        <v>221</v>
      </c>
      <c r="L14" s="15">
        <v>66</v>
      </c>
      <c r="M14" s="15">
        <v>49</v>
      </c>
      <c r="N14" s="15">
        <v>17</v>
      </c>
      <c r="O14" s="15">
        <v>18</v>
      </c>
      <c r="P14" s="15">
        <v>11</v>
      </c>
      <c r="Q14" s="15">
        <v>7</v>
      </c>
    </row>
    <row r="15" spans="2:17" s="15" customFormat="1" ht="21" customHeight="1">
      <c r="B15" s="21" t="s">
        <v>17</v>
      </c>
      <c r="C15" s="112">
        <v>2021</v>
      </c>
      <c r="D15" s="15">
        <v>1037</v>
      </c>
      <c r="E15" s="15">
        <v>984</v>
      </c>
      <c r="F15" s="15">
        <v>1348</v>
      </c>
      <c r="G15" s="15">
        <v>625</v>
      </c>
      <c r="H15" s="15">
        <v>723</v>
      </c>
      <c r="I15" s="15">
        <v>561</v>
      </c>
      <c r="J15" s="15">
        <v>338</v>
      </c>
      <c r="K15" s="15">
        <v>223</v>
      </c>
      <c r="L15" s="15">
        <v>85</v>
      </c>
      <c r="M15" s="15">
        <v>56</v>
      </c>
      <c r="N15" s="15">
        <v>29</v>
      </c>
      <c r="O15" s="15">
        <v>27</v>
      </c>
      <c r="P15" s="15">
        <v>18</v>
      </c>
      <c r="Q15" s="15">
        <v>9</v>
      </c>
    </row>
    <row r="16" spans="2:17" s="15" customFormat="1" ht="21" customHeight="1">
      <c r="B16" s="21" t="s">
        <v>18</v>
      </c>
      <c r="C16" s="112">
        <v>2355</v>
      </c>
      <c r="D16" s="15">
        <v>1210</v>
      </c>
      <c r="E16" s="15">
        <v>1145</v>
      </c>
      <c r="F16" s="15">
        <v>1612</v>
      </c>
      <c r="G16" s="15">
        <v>798</v>
      </c>
      <c r="H16" s="15">
        <v>814</v>
      </c>
      <c r="I16" s="15">
        <v>644</v>
      </c>
      <c r="J16" s="15">
        <v>353</v>
      </c>
      <c r="K16" s="15">
        <v>291</v>
      </c>
      <c r="L16" s="15">
        <v>76</v>
      </c>
      <c r="M16" s="15">
        <v>44</v>
      </c>
      <c r="N16" s="15">
        <v>32</v>
      </c>
      <c r="O16" s="15">
        <v>23</v>
      </c>
      <c r="P16" s="15">
        <v>15</v>
      </c>
      <c r="Q16" s="15">
        <v>8</v>
      </c>
    </row>
    <row r="17" spans="2:17" s="15" customFormat="1" ht="21" customHeight="1">
      <c r="B17" s="21" t="s">
        <v>19</v>
      </c>
      <c r="C17" s="112">
        <v>2509</v>
      </c>
      <c r="D17" s="15">
        <v>1265</v>
      </c>
      <c r="E17" s="15">
        <v>1244</v>
      </c>
      <c r="F17" s="15">
        <v>1813</v>
      </c>
      <c r="G17" s="15">
        <v>882</v>
      </c>
      <c r="H17" s="15">
        <v>931</v>
      </c>
      <c r="I17" s="15">
        <v>604</v>
      </c>
      <c r="J17" s="15">
        <v>334</v>
      </c>
      <c r="K17" s="15">
        <v>270</v>
      </c>
      <c r="L17" s="15">
        <v>59</v>
      </c>
      <c r="M17" s="15">
        <v>39</v>
      </c>
      <c r="N17" s="15">
        <v>20</v>
      </c>
      <c r="O17" s="15">
        <v>33</v>
      </c>
      <c r="P17" s="15">
        <v>10</v>
      </c>
      <c r="Q17" s="15">
        <v>23</v>
      </c>
    </row>
    <row r="18" spans="2:17" s="15" customFormat="1" ht="21" customHeight="1">
      <c r="B18" s="21" t="s">
        <v>20</v>
      </c>
      <c r="C18" s="112">
        <v>2212</v>
      </c>
      <c r="D18" s="15">
        <v>1123</v>
      </c>
      <c r="E18" s="15">
        <v>1089</v>
      </c>
      <c r="F18" s="15">
        <v>1532</v>
      </c>
      <c r="G18" s="15">
        <v>780</v>
      </c>
      <c r="H18" s="15">
        <v>752</v>
      </c>
      <c r="I18" s="15">
        <v>600</v>
      </c>
      <c r="J18" s="15">
        <v>299</v>
      </c>
      <c r="K18" s="15">
        <v>301</v>
      </c>
      <c r="L18" s="15">
        <v>56</v>
      </c>
      <c r="M18" s="15">
        <v>31</v>
      </c>
      <c r="N18" s="15">
        <v>25</v>
      </c>
      <c r="O18" s="15">
        <v>24</v>
      </c>
      <c r="P18" s="15">
        <v>13</v>
      </c>
      <c r="Q18" s="15">
        <v>11</v>
      </c>
    </row>
    <row r="19" spans="2:17" s="15" customFormat="1" ht="21" customHeight="1">
      <c r="B19" s="21" t="s">
        <v>21</v>
      </c>
      <c r="C19" s="112">
        <v>1558</v>
      </c>
      <c r="D19" s="15">
        <v>825</v>
      </c>
      <c r="E19" s="15">
        <v>733</v>
      </c>
      <c r="F19" s="15">
        <v>1064</v>
      </c>
      <c r="G19" s="15">
        <v>551</v>
      </c>
      <c r="H19" s="15">
        <v>513</v>
      </c>
      <c r="I19" s="15">
        <v>437</v>
      </c>
      <c r="J19" s="15">
        <v>238</v>
      </c>
      <c r="K19" s="15">
        <v>199</v>
      </c>
      <c r="L19" s="15">
        <v>42</v>
      </c>
      <c r="M19" s="15">
        <v>27</v>
      </c>
      <c r="N19" s="15">
        <v>15</v>
      </c>
      <c r="O19" s="15">
        <v>15</v>
      </c>
      <c r="P19" s="15">
        <v>9</v>
      </c>
      <c r="Q19" s="15">
        <v>6</v>
      </c>
    </row>
    <row r="20" spans="2:18" s="15" customFormat="1" ht="21" customHeight="1">
      <c r="B20" s="21" t="s">
        <v>22</v>
      </c>
      <c r="C20" s="112">
        <v>1121</v>
      </c>
      <c r="D20" s="15">
        <v>612</v>
      </c>
      <c r="E20" s="15">
        <v>509</v>
      </c>
      <c r="F20" s="15">
        <v>800</v>
      </c>
      <c r="G20" s="15">
        <v>436</v>
      </c>
      <c r="H20" s="15">
        <v>364</v>
      </c>
      <c r="I20" s="15">
        <v>290</v>
      </c>
      <c r="J20" s="15">
        <v>161</v>
      </c>
      <c r="K20" s="15">
        <v>129</v>
      </c>
      <c r="L20" s="15">
        <v>17</v>
      </c>
      <c r="M20" s="15">
        <v>6</v>
      </c>
      <c r="N20" s="15">
        <v>11</v>
      </c>
      <c r="O20" s="15">
        <v>14</v>
      </c>
      <c r="P20" s="15">
        <v>9</v>
      </c>
      <c r="Q20" s="15">
        <v>5</v>
      </c>
      <c r="R20" s="174"/>
    </row>
    <row r="21" spans="2:17" s="15" customFormat="1" ht="21" customHeight="1">
      <c r="B21" s="21" t="s">
        <v>23</v>
      </c>
      <c r="C21" s="112">
        <v>625</v>
      </c>
      <c r="D21" s="15">
        <v>323</v>
      </c>
      <c r="E21" s="15">
        <v>302</v>
      </c>
      <c r="F21" s="15">
        <v>438</v>
      </c>
      <c r="G21" s="15">
        <v>224</v>
      </c>
      <c r="H21" s="15">
        <v>214</v>
      </c>
      <c r="I21" s="15">
        <v>168</v>
      </c>
      <c r="J21" s="15">
        <v>86</v>
      </c>
      <c r="K21" s="15">
        <v>82</v>
      </c>
      <c r="L21" s="15">
        <v>12</v>
      </c>
      <c r="M21" s="15">
        <v>8</v>
      </c>
      <c r="N21" s="15">
        <v>4</v>
      </c>
      <c r="O21" s="15">
        <v>7</v>
      </c>
      <c r="P21" s="15">
        <v>5</v>
      </c>
      <c r="Q21" s="15">
        <v>2</v>
      </c>
    </row>
    <row r="22" spans="2:17" s="15" customFormat="1" ht="21" customHeight="1">
      <c r="B22" s="21" t="s">
        <v>24</v>
      </c>
      <c r="C22" s="112">
        <v>462</v>
      </c>
      <c r="D22" s="15">
        <v>208</v>
      </c>
      <c r="E22" s="15">
        <v>254</v>
      </c>
      <c r="F22" s="15">
        <v>336</v>
      </c>
      <c r="G22" s="15">
        <v>154</v>
      </c>
      <c r="H22" s="15">
        <v>182</v>
      </c>
      <c r="I22" s="15">
        <v>116</v>
      </c>
      <c r="J22" s="15">
        <v>51</v>
      </c>
      <c r="K22" s="15">
        <v>65</v>
      </c>
      <c r="L22" s="15">
        <v>2</v>
      </c>
      <c r="M22" s="15">
        <v>0</v>
      </c>
      <c r="N22" s="15">
        <v>2</v>
      </c>
      <c r="O22" s="15">
        <v>8</v>
      </c>
      <c r="P22" s="15">
        <v>3</v>
      </c>
      <c r="Q22" s="15">
        <v>5</v>
      </c>
    </row>
    <row r="23" spans="2:17" s="15" customFormat="1" ht="21" customHeight="1">
      <c r="B23" s="25" t="s">
        <v>129</v>
      </c>
      <c r="C23" s="113">
        <f>D23+E23</f>
        <v>100</v>
      </c>
      <c r="D23" s="96">
        <f>D6/C6%</f>
        <v>50.04718055510364</v>
      </c>
      <c r="E23" s="96">
        <f>E6/C6%</f>
        <v>49.95281944489637</v>
      </c>
      <c r="F23" s="96">
        <f>F6/C6%</f>
        <v>74.93899066150392</v>
      </c>
      <c r="G23" s="96">
        <f>G6/C6%</f>
        <v>36.283473790388186</v>
      </c>
      <c r="H23" s="96">
        <f>H6/C6%</f>
        <v>38.65551687111574</v>
      </c>
      <c r="I23" s="96">
        <f>I6/C6%</f>
        <v>21.839716265903103</v>
      </c>
      <c r="J23" s="96">
        <f>J6/C6%</f>
        <v>11.899261380275275</v>
      </c>
      <c r="K23" s="96">
        <f>K6/C6%</f>
        <v>9.940454885627828</v>
      </c>
      <c r="L23" s="96">
        <f>L6/C6%</f>
        <v>2.385058406273387</v>
      </c>
      <c r="M23" s="96">
        <f>M6/C6%</f>
        <v>1.415416653109036</v>
      </c>
      <c r="N23" s="96">
        <f>N6/C6%</f>
        <v>0.9696417531643511</v>
      </c>
      <c r="O23" s="96">
        <f>O6/C6%</f>
        <v>0.8362346663195913</v>
      </c>
      <c r="P23" s="96">
        <f>P6/C6%</f>
        <v>0.44902873133114246</v>
      </c>
      <c r="Q23" s="96">
        <f>Q6/C6%</f>
        <v>0.3872059349884489</v>
      </c>
    </row>
    <row r="24" ht="6.75" customHeight="1"/>
    <row r="25" spans="2:14" ht="15.75" customHeight="1">
      <c r="B25" s="158" t="s">
        <v>169</v>
      </c>
      <c r="C25" s="4"/>
      <c r="D25" s="5"/>
      <c r="E25" s="5"/>
      <c r="F25" s="5"/>
      <c r="G25" s="5"/>
      <c r="H25" s="5"/>
      <c r="I25" s="5"/>
      <c r="J25" s="5"/>
      <c r="K25" s="5"/>
      <c r="L25" s="14"/>
      <c r="M25" s="14"/>
      <c r="N25" s="14"/>
    </row>
    <row r="26" spans="2:4" ht="15.75" customHeight="1">
      <c r="B26" s="158" t="s">
        <v>134</v>
      </c>
      <c r="C26" s="4"/>
      <c r="D26" s="5"/>
    </row>
    <row r="27" ht="15.75" customHeight="1">
      <c r="B27" s="164" t="s">
        <v>117</v>
      </c>
    </row>
    <row r="30" spans="3:17" ht="14.25">
      <c r="C30" s="91"/>
      <c r="D30" s="91"/>
      <c r="E30" s="86"/>
      <c r="F30" s="86"/>
      <c r="H30" s="87"/>
      <c r="I30" s="87"/>
      <c r="K30" s="88"/>
      <c r="L30" s="88"/>
      <c r="N30" s="89"/>
      <c r="O30" s="89"/>
      <c r="Q30" s="90"/>
    </row>
    <row r="31" spans="3:17" ht="14.25">
      <c r="C31" s="91"/>
      <c r="D31" s="91"/>
      <c r="E31" s="86"/>
      <c r="F31" s="86"/>
      <c r="H31" s="87"/>
      <c r="I31" s="87"/>
      <c r="K31" s="88"/>
      <c r="L31" s="88"/>
      <c r="N31" s="89"/>
      <c r="O31" s="89"/>
      <c r="Q31" s="90"/>
    </row>
    <row r="32" spans="3:17" ht="14.25">
      <c r="C32" s="91"/>
      <c r="D32" s="91"/>
      <c r="E32" s="86"/>
      <c r="F32" s="86"/>
      <c r="H32" s="87"/>
      <c r="I32" s="87"/>
      <c r="K32" s="88"/>
      <c r="L32" s="88"/>
      <c r="N32" s="89"/>
      <c r="O32" s="89"/>
      <c r="Q32" s="90"/>
    </row>
    <row r="33" spans="3:17" ht="14.25">
      <c r="C33" s="91"/>
      <c r="D33" s="91"/>
      <c r="E33" s="86"/>
      <c r="F33" s="86"/>
      <c r="H33" s="87"/>
      <c r="I33" s="87"/>
      <c r="K33" s="88"/>
      <c r="L33" s="88"/>
      <c r="N33" s="89"/>
      <c r="O33" s="89"/>
      <c r="Q33" s="90"/>
    </row>
    <row r="34" spans="3:17" ht="14.25">
      <c r="C34" s="91"/>
      <c r="D34" s="91"/>
      <c r="E34" s="86"/>
      <c r="F34" s="86"/>
      <c r="H34" s="87"/>
      <c r="I34" s="87"/>
      <c r="K34" s="88"/>
      <c r="L34" s="88"/>
      <c r="N34" s="89"/>
      <c r="O34" s="89"/>
      <c r="Q34" s="90"/>
    </row>
    <row r="35" spans="3:17" ht="14.25">
      <c r="C35" s="91"/>
      <c r="D35" s="91"/>
      <c r="E35" s="86"/>
      <c r="F35" s="86"/>
      <c r="H35" s="87"/>
      <c r="I35" s="87"/>
      <c r="K35" s="88"/>
      <c r="L35" s="88"/>
      <c r="N35" s="89"/>
      <c r="O35" s="89"/>
      <c r="Q35" s="90"/>
    </row>
    <row r="36" spans="3:17" ht="14.25">
      <c r="C36" s="91"/>
      <c r="D36" s="91"/>
      <c r="E36" s="86"/>
      <c r="F36" s="86"/>
      <c r="H36" s="87"/>
      <c r="I36" s="87"/>
      <c r="K36" s="88"/>
      <c r="L36" s="88"/>
      <c r="N36" s="89"/>
      <c r="O36" s="89"/>
      <c r="Q36" s="90"/>
    </row>
    <row r="37" spans="3:17" ht="14.25">
      <c r="C37" s="91"/>
      <c r="D37" s="91"/>
      <c r="E37" s="86"/>
      <c r="F37" s="86"/>
      <c r="H37" s="87"/>
      <c r="I37" s="87"/>
      <c r="K37" s="88"/>
      <c r="L37" s="88"/>
      <c r="N37" s="89"/>
      <c r="O37" s="89"/>
      <c r="Q37" s="90"/>
    </row>
    <row r="38" spans="3:17" ht="14.25">
      <c r="C38" s="91"/>
      <c r="D38" s="91"/>
      <c r="E38" s="86"/>
      <c r="F38" s="86"/>
      <c r="H38" s="87"/>
      <c r="I38" s="87"/>
      <c r="K38" s="88"/>
      <c r="L38" s="88"/>
      <c r="N38" s="89"/>
      <c r="O38" s="89"/>
      <c r="Q38" s="90"/>
    </row>
    <row r="39" spans="3:17" ht="14.25">
      <c r="C39" s="91"/>
      <c r="D39" s="91"/>
      <c r="E39" s="86"/>
      <c r="F39" s="86"/>
      <c r="H39" s="87"/>
      <c r="I39" s="87"/>
      <c r="K39" s="88"/>
      <c r="L39" s="88"/>
      <c r="N39" s="89"/>
      <c r="O39" s="89"/>
      <c r="Q39" s="90"/>
    </row>
    <row r="40" spans="3:17" ht="14.25">
      <c r="C40" s="91"/>
      <c r="D40" s="91"/>
      <c r="E40" s="86"/>
      <c r="F40" s="86"/>
      <c r="H40" s="87"/>
      <c r="I40" s="87"/>
      <c r="K40" s="88"/>
      <c r="L40" s="88"/>
      <c r="N40" s="89"/>
      <c r="O40" s="89"/>
      <c r="Q40" s="90"/>
    </row>
    <row r="41" spans="3:17" ht="14.25">
      <c r="C41" s="91"/>
      <c r="D41" s="91"/>
      <c r="E41" s="86"/>
      <c r="F41" s="86"/>
      <c r="H41" s="87"/>
      <c r="I41" s="87"/>
      <c r="K41" s="88"/>
      <c r="L41" s="88"/>
      <c r="N41" s="89"/>
      <c r="O41" s="89"/>
      <c r="Q41" s="90"/>
    </row>
    <row r="42" spans="3:17" ht="14.25">
      <c r="C42" s="91"/>
      <c r="D42" s="91"/>
      <c r="E42" s="86"/>
      <c r="F42" s="86"/>
      <c r="H42" s="87"/>
      <c r="I42" s="87"/>
      <c r="K42" s="88"/>
      <c r="L42" s="88"/>
      <c r="N42" s="89"/>
      <c r="O42" s="89"/>
      <c r="Q42" s="90"/>
    </row>
    <row r="43" spans="3:17" ht="14.25">
      <c r="C43" s="91"/>
      <c r="D43" s="91"/>
      <c r="E43" s="86"/>
      <c r="F43" s="86"/>
      <c r="H43" s="87"/>
      <c r="I43" s="87"/>
      <c r="K43" s="88"/>
      <c r="L43" s="88"/>
      <c r="N43" s="89"/>
      <c r="O43" s="89"/>
      <c r="Q43" s="90"/>
    </row>
    <row r="44" spans="3:17" ht="14.25">
      <c r="C44" s="91"/>
      <c r="D44" s="91"/>
      <c r="E44" s="86"/>
      <c r="F44" s="86"/>
      <c r="H44" s="87"/>
      <c r="I44" s="87"/>
      <c r="K44" s="88"/>
      <c r="L44" s="88"/>
      <c r="N44" s="89"/>
      <c r="O44" s="89"/>
      <c r="Q44" s="90"/>
    </row>
    <row r="45" spans="3:17" ht="14.25">
      <c r="C45" s="91"/>
      <c r="D45" s="91"/>
      <c r="E45" s="86"/>
      <c r="F45" s="86"/>
      <c r="H45" s="87"/>
      <c r="I45" s="87"/>
      <c r="K45" s="88"/>
      <c r="L45" s="88"/>
      <c r="N45" s="89"/>
      <c r="O45" s="89"/>
      <c r="Q45" s="90"/>
    </row>
  </sheetData>
  <sheetProtection selectLockedCells="1" selectUnlockedCells="1"/>
  <mergeCells count="8"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4330708661417323" bottom="0.4330708661417323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SheetLayoutView="100" zoomScalePageLayoutView="0" workbookViewId="0" topLeftCell="A1">
      <selection activeCell="D38" sqref="D38"/>
    </sheetView>
  </sheetViews>
  <sheetFormatPr defaultColWidth="9.140625" defaultRowHeight="12.75"/>
  <cols>
    <col min="1" max="1" width="1.7109375" style="16" customWidth="1"/>
    <col min="2" max="2" width="29.57421875" style="16" customWidth="1"/>
    <col min="3" max="5" width="15.7109375" style="16" customWidth="1"/>
    <col min="6" max="6" width="21.28125" style="16" customWidth="1"/>
    <col min="7" max="16384" width="8.8515625" style="16" customWidth="1"/>
  </cols>
  <sheetData>
    <row r="1" spans="2:6" ht="18.75" customHeight="1">
      <c r="B1" s="26" t="s">
        <v>174</v>
      </c>
      <c r="C1" s="27"/>
      <c r="D1" s="27"/>
      <c r="E1" s="27"/>
      <c r="F1" s="27"/>
    </row>
    <row r="2" spans="2:6" ht="4.5" customHeight="1">
      <c r="B2" s="28"/>
      <c r="C2" s="28"/>
      <c r="D2" s="28"/>
      <c r="E2" s="28"/>
      <c r="F2" s="28"/>
    </row>
    <row r="3" spans="2:6" ht="19.5" customHeight="1">
      <c r="B3" s="135" t="s">
        <v>26</v>
      </c>
      <c r="C3" s="230" t="s">
        <v>27</v>
      </c>
      <c r="D3" s="231"/>
      <c r="E3" s="231"/>
      <c r="F3" s="234" t="s">
        <v>140</v>
      </c>
    </row>
    <row r="4" spans="2:6" ht="19.5" customHeight="1">
      <c r="B4" s="136" t="s">
        <v>28</v>
      </c>
      <c r="C4" s="124" t="s">
        <v>1</v>
      </c>
      <c r="D4" s="125" t="s">
        <v>2</v>
      </c>
      <c r="E4" s="125" t="s">
        <v>0</v>
      </c>
      <c r="F4" s="235"/>
    </row>
    <row r="5" spans="2:6" ht="18" customHeight="1">
      <c r="B5" s="97" t="s">
        <v>29</v>
      </c>
      <c r="C5" s="120">
        <f>SUM(C6:C11)</f>
        <v>20988</v>
      </c>
      <c r="D5" s="92">
        <f>SUM(D6:D11)</f>
        <v>322</v>
      </c>
      <c r="E5" s="92">
        <f>C5+D5</f>
        <v>21310</v>
      </c>
      <c r="F5" s="95">
        <f>ROUND(E5/E32%,2)</f>
        <v>88.71</v>
      </c>
    </row>
    <row r="6" spans="2:7" ht="15" customHeight="1">
      <c r="B6" s="22" t="s">
        <v>30</v>
      </c>
      <c r="C6" s="52">
        <v>2522</v>
      </c>
      <c r="D6" s="24">
        <v>64</v>
      </c>
      <c r="E6" s="24">
        <f aca="true" t="shared" si="0" ref="E6:E11">C6+D6</f>
        <v>2586</v>
      </c>
      <c r="F6" s="98">
        <f>E6/E32*100</f>
        <v>10.765580117397278</v>
      </c>
      <c r="G6" s="40"/>
    </row>
    <row r="7" spans="2:6" ht="15" customHeight="1">
      <c r="B7" s="22" t="s">
        <v>31</v>
      </c>
      <c r="C7" s="52">
        <v>331</v>
      </c>
      <c r="D7" s="24">
        <v>34</v>
      </c>
      <c r="E7" s="24">
        <f t="shared" si="0"/>
        <v>365</v>
      </c>
      <c r="F7" s="98">
        <f>E7/E32*100</f>
        <v>1.5195037675367387</v>
      </c>
    </row>
    <row r="8" spans="2:6" ht="15" customHeight="1">
      <c r="B8" s="22" t="s">
        <v>32</v>
      </c>
      <c r="C8" s="52">
        <v>7</v>
      </c>
      <c r="D8" s="24">
        <v>0</v>
      </c>
      <c r="E8" s="24">
        <f t="shared" si="0"/>
        <v>7</v>
      </c>
      <c r="F8" s="181">
        <f>E8/$E$32*100</f>
        <v>0.029141168144540194</v>
      </c>
    </row>
    <row r="9" spans="2:6" ht="15" customHeight="1">
      <c r="B9" s="22" t="s">
        <v>33</v>
      </c>
      <c r="C9" s="52">
        <v>289</v>
      </c>
      <c r="D9" s="24">
        <v>57</v>
      </c>
      <c r="E9" s="24">
        <f t="shared" si="0"/>
        <v>346</v>
      </c>
      <c r="F9" s="98">
        <f>E9/$E$32*100</f>
        <v>1.4404063111444152</v>
      </c>
    </row>
    <row r="10" spans="2:6" ht="15" customHeight="1">
      <c r="B10" s="22" t="s">
        <v>34</v>
      </c>
      <c r="C10" s="52">
        <v>10866</v>
      </c>
      <c r="D10" s="24">
        <v>150</v>
      </c>
      <c r="E10" s="24">
        <f t="shared" si="0"/>
        <v>11016</v>
      </c>
      <c r="F10" s="98">
        <f>E10/$E$32*100</f>
        <v>45.85987261146497</v>
      </c>
    </row>
    <row r="11" spans="2:6" ht="15" customHeight="1">
      <c r="B11" s="22" t="s">
        <v>35</v>
      </c>
      <c r="C11" s="52">
        <v>6973</v>
      </c>
      <c r="D11" s="24">
        <v>17</v>
      </c>
      <c r="E11" s="24">
        <f t="shared" si="0"/>
        <v>6990</v>
      </c>
      <c r="F11" s="98">
        <f>E11/E32*100</f>
        <v>29.099537904333705</v>
      </c>
    </row>
    <row r="12" spans="2:6" ht="13.5">
      <c r="B12" s="32"/>
      <c r="C12" s="52"/>
      <c r="D12" s="24"/>
      <c r="E12" s="24"/>
      <c r="F12" s="99"/>
    </row>
    <row r="13" spans="2:6" ht="18" customHeight="1">
      <c r="B13" s="97" t="s">
        <v>36</v>
      </c>
      <c r="C13" s="120">
        <f>SUM(C14:C18)</f>
        <v>537</v>
      </c>
      <c r="D13" s="92">
        <f>SUM(D14:D18)</f>
        <v>5</v>
      </c>
      <c r="E13" s="92">
        <f>SUM(C13+D13)</f>
        <v>542</v>
      </c>
      <c r="F13" s="95">
        <f>E13/E32%</f>
        <v>2.2563590191915406</v>
      </c>
    </row>
    <row r="14" spans="2:6" ht="15" customHeight="1">
      <c r="B14" s="32" t="s">
        <v>37</v>
      </c>
      <c r="C14" s="167">
        <v>164</v>
      </c>
      <c r="D14" s="24">
        <v>2</v>
      </c>
      <c r="E14" s="24">
        <f>D14+C14</f>
        <v>166</v>
      </c>
      <c r="F14" s="98">
        <f>E14/$E$32*100</f>
        <v>0.6910619874276674</v>
      </c>
    </row>
    <row r="15" spans="2:6" ht="15" customHeight="1">
      <c r="B15" s="32" t="s">
        <v>38</v>
      </c>
      <c r="C15" s="167">
        <v>14</v>
      </c>
      <c r="D15" s="24">
        <v>0</v>
      </c>
      <c r="E15" s="24">
        <f>D15+C15</f>
        <v>14</v>
      </c>
      <c r="F15" s="98">
        <f>E15/$E$32*100</f>
        <v>0.05828233628908039</v>
      </c>
    </row>
    <row r="16" spans="2:6" ht="15" customHeight="1">
      <c r="B16" s="32" t="s">
        <v>39</v>
      </c>
      <c r="C16" s="167">
        <v>9</v>
      </c>
      <c r="D16" s="24">
        <v>0</v>
      </c>
      <c r="E16" s="24">
        <f>D16+C16</f>
        <v>9</v>
      </c>
      <c r="F16" s="98">
        <f>E16/$E$32*100</f>
        <v>0.03746721618583739</v>
      </c>
    </row>
    <row r="17" spans="2:6" ht="15" customHeight="1">
      <c r="B17" s="32" t="s">
        <v>40</v>
      </c>
      <c r="C17" s="167">
        <v>52</v>
      </c>
      <c r="D17" s="24">
        <v>0</v>
      </c>
      <c r="E17" s="24">
        <f>D17+C17</f>
        <v>52</v>
      </c>
      <c r="F17" s="98">
        <f>E17/$E$32*100</f>
        <v>0.21647724907372717</v>
      </c>
    </row>
    <row r="18" spans="2:6" ht="15" customHeight="1">
      <c r="B18" s="32" t="s">
        <v>41</v>
      </c>
      <c r="C18" s="167">
        <v>298</v>
      </c>
      <c r="D18" s="24">
        <v>3</v>
      </c>
      <c r="E18" s="24">
        <f>D18+C18</f>
        <v>301</v>
      </c>
      <c r="F18" s="98">
        <f>E18/$E$32*100</f>
        <v>1.2530702302152283</v>
      </c>
    </row>
    <row r="19" spans="2:6" ht="13.5">
      <c r="B19" s="32"/>
      <c r="C19" s="52"/>
      <c r="D19" s="24"/>
      <c r="E19" s="24"/>
      <c r="F19" s="100"/>
    </row>
    <row r="20" spans="2:6" ht="18" customHeight="1">
      <c r="B20" s="97" t="s">
        <v>42</v>
      </c>
      <c r="C20" s="120">
        <f>SUM(C21+C22)</f>
        <v>1450</v>
      </c>
      <c r="D20" s="92">
        <f>SUM(D21:D22)</f>
        <v>11</v>
      </c>
      <c r="E20" s="92">
        <f>SUM(C20:D20)</f>
        <v>1461</v>
      </c>
      <c r="F20" s="95">
        <f>E20/E32%</f>
        <v>6.082178094167603</v>
      </c>
    </row>
    <row r="21" spans="2:6" ht="15" customHeight="1">
      <c r="B21" s="32" t="s">
        <v>43</v>
      </c>
      <c r="C21" s="213">
        <v>1413</v>
      </c>
      <c r="D21" s="24">
        <v>11</v>
      </c>
      <c r="E21" s="24">
        <f>SUM(C21:D21)</f>
        <v>1424</v>
      </c>
      <c r="F21" s="98">
        <f>E21/$E$32*100</f>
        <v>5.928146205403605</v>
      </c>
    </row>
    <row r="22" spans="2:6" ht="15" customHeight="1">
      <c r="B22" s="32" t="s">
        <v>44</v>
      </c>
      <c r="C22" s="167">
        <v>37</v>
      </c>
      <c r="D22" s="24">
        <v>0</v>
      </c>
      <c r="E22" s="24">
        <f>SUM(C22:D22)</f>
        <v>37</v>
      </c>
      <c r="F22" s="98">
        <f>E22/$E$32*100</f>
        <v>0.15403188876399818</v>
      </c>
    </row>
    <row r="23" spans="2:6" ht="13.5">
      <c r="B23" s="32"/>
      <c r="C23" s="52"/>
      <c r="D23" s="24"/>
      <c r="E23" s="24"/>
      <c r="F23" s="100"/>
    </row>
    <row r="24" spans="2:10" ht="18" customHeight="1">
      <c r="B24" s="97" t="s">
        <v>45</v>
      </c>
      <c r="C24" s="120">
        <f>SUM(C25:C28)</f>
        <v>465</v>
      </c>
      <c r="D24" s="92">
        <f>SUM(D25:D28)</f>
        <v>137</v>
      </c>
      <c r="E24" s="92">
        <f>SUM(C24:D24)</f>
        <v>602</v>
      </c>
      <c r="F24" s="95">
        <f>E24/E32%</f>
        <v>2.5061404604304567</v>
      </c>
      <c r="J24" s="175"/>
    </row>
    <row r="25" spans="2:6" ht="15" customHeight="1">
      <c r="B25" s="32" t="s">
        <v>46</v>
      </c>
      <c r="C25" s="52">
        <v>45</v>
      </c>
      <c r="D25" s="24">
        <v>0</v>
      </c>
      <c r="E25" s="24">
        <f>SUM(C25:D25)</f>
        <v>45</v>
      </c>
      <c r="F25" s="98">
        <f>E25/$E$32*100</f>
        <v>0.18733608092918697</v>
      </c>
    </row>
    <row r="26" spans="2:6" ht="15" customHeight="1">
      <c r="B26" s="32" t="s">
        <v>47</v>
      </c>
      <c r="C26" s="52">
        <v>179</v>
      </c>
      <c r="D26" s="24">
        <v>39</v>
      </c>
      <c r="E26" s="24">
        <f>SUM(C26:D26)</f>
        <v>218</v>
      </c>
      <c r="F26" s="98">
        <f>E26/$E$32*100</f>
        <v>0.9075392365013946</v>
      </c>
    </row>
    <row r="27" spans="2:6" ht="15" customHeight="1">
      <c r="B27" s="32" t="s">
        <v>131</v>
      </c>
      <c r="C27" s="52">
        <v>84</v>
      </c>
      <c r="D27" s="24">
        <v>0</v>
      </c>
      <c r="E27" s="24">
        <f>SUM(C27:D27)</f>
        <v>84</v>
      </c>
      <c r="F27" s="98">
        <f>E27/$E$32*100</f>
        <v>0.34969401773448233</v>
      </c>
    </row>
    <row r="28" spans="2:6" ht="15" customHeight="1">
      <c r="B28" s="32" t="s">
        <v>48</v>
      </c>
      <c r="C28" s="52">
        <v>157</v>
      </c>
      <c r="D28" s="24">
        <v>98</v>
      </c>
      <c r="E28" s="24">
        <f>SUM(C28:D28)</f>
        <v>255</v>
      </c>
      <c r="F28" s="98">
        <f>E28/$E$32*100</f>
        <v>1.0615711252653928</v>
      </c>
    </row>
    <row r="29" spans="2:6" ht="13.5">
      <c r="B29" s="32"/>
      <c r="C29" s="52"/>
      <c r="D29" s="24"/>
      <c r="E29" s="24"/>
      <c r="F29" s="36"/>
    </row>
    <row r="30" spans="2:6" ht="18" customHeight="1">
      <c r="B30" s="97" t="s">
        <v>49</v>
      </c>
      <c r="C30" s="120">
        <v>91</v>
      </c>
      <c r="D30" s="92">
        <v>15</v>
      </c>
      <c r="E30" s="92">
        <f>SUM(C30:D30)</f>
        <v>106</v>
      </c>
      <c r="F30" s="95">
        <f>E30/E32%</f>
        <v>0.4412805461887515</v>
      </c>
    </row>
    <row r="31" spans="2:6" ht="13.5">
      <c r="B31" s="32"/>
      <c r="C31" s="52"/>
      <c r="D31" s="24"/>
      <c r="E31" s="24"/>
      <c r="F31" s="102"/>
    </row>
    <row r="32" spans="2:6" ht="18" customHeight="1">
      <c r="B32" s="118" t="s">
        <v>50</v>
      </c>
      <c r="C32" s="122">
        <f>C5+C13+C20+C24+C30</f>
        <v>23531</v>
      </c>
      <c r="D32" s="119">
        <f>D5+D13+D20+D24+D30</f>
        <v>490</v>
      </c>
      <c r="E32" s="119">
        <f>E5+E13+E20+E24+E30</f>
        <v>24021</v>
      </c>
      <c r="F32" s="236">
        <f>E32/E32</f>
        <v>1</v>
      </c>
    </row>
    <row r="33" spans="2:9" ht="18" customHeight="1">
      <c r="B33" s="115" t="s">
        <v>51</v>
      </c>
      <c r="C33" s="123">
        <f>C32/E32%</f>
        <v>97.96011822988218</v>
      </c>
      <c r="D33" s="116">
        <f>D32/E32%</f>
        <v>2.0398817701178134</v>
      </c>
      <c r="E33" s="117">
        <f>E32/E32</f>
        <v>1</v>
      </c>
      <c r="F33" s="237"/>
      <c r="I33" s="30"/>
    </row>
    <row r="34" ht="6.75" customHeight="1"/>
    <row r="35" spans="2:6" ht="18" customHeight="1">
      <c r="B35" s="161" t="s">
        <v>136</v>
      </c>
      <c r="C35" s="33"/>
      <c r="D35" s="34"/>
      <c r="E35" s="34"/>
      <c r="F35" s="34"/>
    </row>
    <row r="36" spans="2:6" ht="18" customHeight="1">
      <c r="B36" s="161" t="s">
        <v>137</v>
      </c>
      <c r="C36" s="33"/>
      <c r="D36" s="34"/>
      <c r="E36" s="34"/>
      <c r="F36" s="34"/>
    </row>
    <row r="37" spans="2:6" ht="18" customHeight="1">
      <c r="B37" s="161" t="s">
        <v>118</v>
      </c>
      <c r="C37" s="35"/>
      <c r="D37" s="35"/>
      <c r="E37" s="35"/>
      <c r="F37" s="35"/>
    </row>
    <row r="38" spans="2:6" ht="18" customHeight="1">
      <c r="B38" s="159" t="s">
        <v>119</v>
      </c>
      <c r="C38" s="35"/>
      <c r="D38" s="35"/>
      <c r="E38" s="35"/>
      <c r="F38" s="35"/>
    </row>
    <row r="39" spans="2:6" ht="12.75">
      <c r="B39" s="159"/>
      <c r="C39" s="35"/>
      <c r="D39" s="35"/>
      <c r="E39" s="35"/>
      <c r="F39" s="35"/>
    </row>
    <row r="40" spans="2:6" ht="18" customHeight="1">
      <c r="B40" s="159" t="s">
        <v>96</v>
      </c>
      <c r="C40" s="34"/>
      <c r="D40" s="34"/>
      <c r="E40" s="34"/>
      <c r="F40" s="34"/>
    </row>
    <row r="41" spans="2:6" ht="18" customHeight="1">
      <c r="B41" s="159" t="s">
        <v>52</v>
      </c>
      <c r="C41" s="34"/>
      <c r="D41" s="34"/>
      <c r="E41" s="34"/>
      <c r="F41" s="34"/>
    </row>
    <row r="42" spans="2:6" ht="12.75">
      <c r="B42" s="163" t="s">
        <v>53</v>
      </c>
      <c r="C42" s="35"/>
      <c r="D42" s="35"/>
      <c r="E42" s="35"/>
      <c r="F42" s="35"/>
    </row>
    <row r="43" spans="2:6" ht="18" customHeight="1">
      <c r="B43" s="159" t="s">
        <v>54</v>
      </c>
      <c r="C43" s="34"/>
      <c r="D43" s="34"/>
      <c r="E43" s="34"/>
      <c r="F43" s="34"/>
    </row>
    <row r="44" spans="2:6" ht="12.75">
      <c r="B44" s="159"/>
      <c r="C44" s="34"/>
      <c r="D44" s="34"/>
      <c r="E44" s="34"/>
      <c r="F44" s="34"/>
    </row>
    <row r="45" spans="2:6" ht="18" customHeight="1">
      <c r="B45" s="159" t="s">
        <v>55</v>
      </c>
      <c r="C45" s="34"/>
      <c r="D45" s="34"/>
      <c r="E45" s="34"/>
      <c r="F45" s="34"/>
    </row>
    <row r="46" spans="2:6" ht="12.75">
      <c r="B46" s="163"/>
      <c r="C46" s="35"/>
      <c r="D46" s="35"/>
      <c r="E46" s="35"/>
      <c r="F46" s="35"/>
    </row>
    <row r="47" spans="2:6" ht="18" customHeight="1">
      <c r="B47" s="159" t="s">
        <v>56</v>
      </c>
      <c r="C47" s="34"/>
      <c r="D47" s="34"/>
      <c r="E47" s="34"/>
      <c r="F47" s="34"/>
    </row>
    <row r="48" spans="2:6" ht="12.75">
      <c r="B48" s="163"/>
      <c r="C48" s="35"/>
      <c r="D48" s="35"/>
      <c r="E48" s="35"/>
      <c r="F48" s="35"/>
    </row>
    <row r="49" spans="2:6" ht="18" customHeight="1">
      <c r="B49" s="159" t="s">
        <v>162</v>
      </c>
      <c r="C49" s="34"/>
      <c r="D49" s="34"/>
      <c r="E49" s="35"/>
      <c r="F49" s="35"/>
    </row>
    <row r="58" ht="11.25" customHeight="1"/>
    <row r="59" ht="1.5" customHeight="1" hidden="1"/>
  </sheetData>
  <sheetProtection/>
  <mergeCells count="3">
    <mergeCell ref="C3:E3"/>
    <mergeCell ref="F3:F4"/>
    <mergeCell ref="F32:F33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5"/>
  <sheetViews>
    <sheetView zoomScaleSheetLayoutView="100" zoomScalePageLayoutView="0" workbookViewId="0" topLeftCell="A1">
      <selection activeCell="F34" sqref="F34"/>
    </sheetView>
  </sheetViews>
  <sheetFormatPr defaultColWidth="9.140625" defaultRowHeight="12.75"/>
  <cols>
    <col min="1" max="1" width="0.71875" style="16" customWidth="1"/>
    <col min="2" max="2" width="29.7109375" style="16" customWidth="1"/>
    <col min="3" max="10" width="14.140625" style="16" customWidth="1"/>
    <col min="11" max="16384" width="8.8515625" style="16" customWidth="1"/>
  </cols>
  <sheetData>
    <row r="1" spans="2:10" s="29" customFormat="1" ht="15">
      <c r="B1" s="238" t="s">
        <v>175</v>
      </c>
      <c r="C1" s="238"/>
      <c r="D1" s="238"/>
      <c r="E1" s="238"/>
      <c r="F1" s="238"/>
      <c r="G1" s="238"/>
      <c r="H1" s="238"/>
      <c r="I1" s="238"/>
      <c r="J1" s="238"/>
    </row>
    <row r="2" spans="2:10" ht="3" customHeight="1">
      <c r="B2" s="37"/>
      <c r="C2" s="37"/>
      <c r="D2" s="104"/>
      <c r="E2" s="37"/>
      <c r="F2" s="37"/>
      <c r="G2" s="37"/>
      <c r="H2" s="37"/>
      <c r="I2" s="37"/>
      <c r="J2" s="37"/>
    </row>
    <row r="3" spans="2:10" ht="18" customHeight="1">
      <c r="B3" s="241" t="s">
        <v>126</v>
      </c>
      <c r="C3" s="244" t="s">
        <v>57</v>
      </c>
      <c r="D3" s="245"/>
      <c r="E3" s="245"/>
      <c r="F3" s="245"/>
      <c r="G3" s="245"/>
      <c r="H3" s="245"/>
      <c r="I3" s="245"/>
      <c r="J3" s="245"/>
    </row>
    <row r="4" spans="2:10" ht="18" customHeight="1">
      <c r="B4" s="242"/>
      <c r="C4" s="249" t="s">
        <v>0</v>
      </c>
      <c r="D4" s="242" t="s">
        <v>145</v>
      </c>
      <c r="E4" s="132" t="s">
        <v>58</v>
      </c>
      <c r="F4" s="132" t="s">
        <v>59</v>
      </c>
      <c r="G4" s="132" t="s">
        <v>60</v>
      </c>
      <c r="H4" s="246" t="s">
        <v>93</v>
      </c>
      <c r="I4" s="246" t="s">
        <v>5</v>
      </c>
      <c r="J4" s="248" t="s">
        <v>61</v>
      </c>
    </row>
    <row r="5" spans="2:10" ht="14.25" customHeight="1">
      <c r="B5" s="243"/>
      <c r="C5" s="250"/>
      <c r="D5" s="251"/>
      <c r="E5" s="133" t="s">
        <v>62</v>
      </c>
      <c r="F5" s="133" t="s">
        <v>63</v>
      </c>
      <c r="G5" s="133" t="s">
        <v>64</v>
      </c>
      <c r="H5" s="247"/>
      <c r="I5" s="247"/>
      <c r="J5" s="247"/>
    </row>
    <row r="6" spans="2:10" ht="16.5" customHeight="1">
      <c r="B6" s="105" t="s">
        <v>29</v>
      </c>
      <c r="C6" s="126">
        <f>SUM(C7:C12)</f>
        <v>21310</v>
      </c>
      <c r="D6" s="106">
        <f aca="true" t="shared" si="0" ref="D6:D27">C6/$C$28%</f>
        <v>88.71404188002164</v>
      </c>
      <c r="E6" s="92">
        <f aca="true" t="shared" si="1" ref="E6:J6">SUM(E7:E12)</f>
        <v>8363</v>
      </c>
      <c r="F6" s="92">
        <f t="shared" si="1"/>
        <v>520</v>
      </c>
      <c r="G6" s="92">
        <f t="shared" si="1"/>
        <v>10723</v>
      </c>
      <c r="H6" s="92">
        <f>SUM(H7:H12)</f>
        <v>83</v>
      </c>
      <c r="I6" s="92">
        <f>SUM(I7:I12)</f>
        <v>476</v>
      </c>
      <c r="J6" s="92">
        <f t="shared" si="1"/>
        <v>1145</v>
      </c>
    </row>
    <row r="7" spans="2:10" ht="16.5" customHeight="1">
      <c r="B7" s="22" t="s">
        <v>30</v>
      </c>
      <c r="C7" s="52">
        <f aca="true" t="shared" si="2" ref="C7:C12">SUM(E7:J7)</f>
        <v>2586</v>
      </c>
      <c r="D7" s="106">
        <f t="shared" si="0"/>
        <v>10.765580117397278</v>
      </c>
      <c r="E7" s="200">
        <v>1160</v>
      </c>
      <c r="F7" s="201">
        <v>56</v>
      </c>
      <c r="G7" s="200">
        <v>1114</v>
      </c>
      <c r="H7" s="200">
        <v>3</v>
      </c>
      <c r="I7" s="201">
        <v>253</v>
      </c>
      <c r="J7" s="200">
        <v>0</v>
      </c>
    </row>
    <row r="8" spans="2:10" ht="16.5" customHeight="1">
      <c r="B8" s="22" t="s">
        <v>31</v>
      </c>
      <c r="C8" s="52">
        <f t="shared" si="2"/>
        <v>365</v>
      </c>
      <c r="D8" s="106">
        <f t="shared" si="0"/>
        <v>1.5195037675367387</v>
      </c>
      <c r="E8" s="200">
        <v>151</v>
      </c>
      <c r="F8" s="201">
        <v>67</v>
      </c>
      <c r="G8" s="200">
        <v>81</v>
      </c>
      <c r="H8" s="200">
        <v>2</v>
      </c>
      <c r="I8" s="201">
        <v>64</v>
      </c>
      <c r="J8" s="200">
        <v>0</v>
      </c>
    </row>
    <row r="9" spans="2:13" ht="16.5" customHeight="1">
      <c r="B9" s="22" t="s">
        <v>32</v>
      </c>
      <c r="C9" s="52">
        <f t="shared" si="2"/>
        <v>7</v>
      </c>
      <c r="D9" s="106">
        <f t="shared" si="0"/>
        <v>0.029141168144540194</v>
      </c>
      <c r="E9" s="200">
        <v>2</v>
      </c>
      <c r="F9" s="201">
        <v>0</v>
      </c>
      <c r="G9" s="200">
        <v>5</v>
      </c>
      <c r="H9" s="200">
        <v>0</v>
      </c>
      <c r="I9" s="201">
        <v>0</v>
      </c>
      <c r="J9" s="200">
        <v>0</v>
      </c>
      <c r="M9" s="30"/>
    </row>
    <row r="10" spans="2:10" ht="16.5" customHeight="1">
      <c r="B10" s="22" t="s">
        <v>33</v>
      </c>
      <c r="C10" s="52">
        <f t="shared" si="2"/>
        <v>346</v>
      </c>
      <c r="D10" s="106">
        <f t="shared" si="0"/>
        <v>1.4404063111444152</v>
      </c>
      <c r="E10" s="200">
        <v>136</v>
      </c>
      <c r="F10" s="201">
        <v>36</v>
      </c>
      <c r="G10" s="200">
        <v>112</v>
      </c>
      <c r="H10" s="200">
        <v>25</v>
      </c>
      <c r="I10" s="201">
        <v>37</v>
      </c>
      <c r="J10" s="200">
        <v>0</v>
      </c>
    </row>
    <row r="11" spans="2:10" ht="16.5" customHeight="1">
      <c r="B11" s="22" t="s">
        <v>34</v>
      </c>
      <c r="C11" s="52">
        <f t="shared" si="2"/>
        <v>11016</v>
      </c>
      <c r="D11" s="106">
        <f t="shared" si="0"/>
        <v>45.859872611464965</v>
      </c>
      <c r="E11" s="200">
        <v>4229</v>
      </c>
      <c r="F11" s="201">
        <v>229</v>
      </c>
      <c r="G11" s="200">
        <v>5801</v>
      </c>
      <c r="H11" s="200">
        <v>44</v>
      </c>
      <c r="I11" s="201">
        <v>84</v>
      </c>
      <c r="J11" s="200">
        <v>629</v>
      </c>
    </row>
    <row r="12" spans="2:10" ht="16.5" customHeight="1">
      <c r="B12" s="22" t="s">
        <v>35</v>
      </c>
      <c r="C12" s="52">
        <f t="shared" si="2"/>
        <v>6990</v>
      </c>
      <c r="D12" s="106">
        <f t="shared" si="0"/>
        <v>29.099537904333708</v>
      </c>
      <c r="E12" s="200">
        <v>2685</v>
      </c>
      <c r="F12" s="201">
        <v>132</v>
      </c>
      <c r="G12" s="200">
        <v>3610</v>
      </c>
      <c r="H12" s="200">
        <v>9</v>
      </c>
      <c r="I12" s="201">
        <v>38</v>
      </c>
      <c r="J12" s="200">
        <v>516</v>
      </c>
    </row>
    <row r="13" spans="2:10" ht="16.5" customHeight="1">
      <c r="B13" s="105" t="s">
        <v>36</v>
      </c>
      <c r="C13" s="120">
        <f>SUM(C14:C18)</f>
        <v>542</v>
      </c>
      <c r="D13" s="106">
        <f t="shared" si="0"/>
        <v>2.2563590191915406</v>
      </c>
      <c r="E13" s="92">
        <f aca="true" t="shared" si="3" ref="E13:J13">SUM(E14:E18)</f>
        <v>235</v>
      </c>
      <c r="F13" s="92">
        <f t="shared" si="3"/>
        <v>25</v>
      </c>
      <c r="G13" s="92">
        <f t="shared" si="3"/>
        <v>107</v>
      </c>
      <c r="H13" s="92">
        <f t="shared" si="3"/>
        <v>1</v>
      </c>
      <c r="I13" s="92">
        <f>SUM(I14:I18)</f>
        <v>34</v>
      </c>
      <c r="J13" s="92">
        <f t="shared" si="3"/>
        <v>140</v>
      </c>
    </row>
    <row r="14" spans="2:10" ht="16.5" customHeight="1">
      <c r="B14" s="22" t="s">
        <v>65</v>
      </c>
      <c r="C14" s="52">
        <f>SUM(E14:J14)</f>
        <v>166</v>
      </c>
      <c r="D14" s="106">
        <f t="shared" si="0"/>
        <v>0.6910619874276674</v>
      </c>
      <c r="E14" s="200">
        <v>76</v>
      </c>
      <c r="F14" s="200">
        <v>9</v>
      </c>
      <c r="G14" s="200">
        <v>54</v>
      </c>
      <c r="H14" s="201">
        <v>1</v>
      </c>
      <c r="I14" s="201">
        <v>24</v>
      </c>
      <c r="J14" s="200">
        <v>2</v>
      </c>
    </row>
    <row r="15" spans="2:10" ht="16.5" customHeight="1">
      <c r="B15" s="22" t="s">
        <v>38</v>
      </c>
      <c r="C15" s="52">
        <f>SUM(E15:J15)</f>
        <v>14</v>
      </c>
      <c r="D15" s="106">
        <f t="shared" si="0"/>
        <v>0.05828233628908039</v>
      </c>
      <c r="E15" s="200">
        <v>10</v>
      </c>
      <c r="F15" s="200">
        <v>0</v>
      </c>
      <c r="G15" s="200">
        <v>3</v>
      </c>
      <c r="H15" s="201">
        <v>0</v>
      </c>
      <c r="I15" s="201">
        <v>1</v>
      </c>
      <c r="J15" s="200">
        <v>0</v>
      </c>
    </row>
    <row r="16" spans="2:10" ht="16.5" customHeight="1">
      <c r="B16" s="22" t="s">
        <v>39</v>
      </c>
      <c r="C16" s="52">
        <f>SUM(E16:J16)</f>
        <v>9</v>
      </c>
      <c r="D16" s="106">
        <f t="shared" si="0"/>
        <v>0.03746721618583739</v>
      </c>
      <c r="E16" s="200">
        <v>6</v>
      </c>
      <c r="F16" s="200">
        <v>1</v>
      </c>
      <c r="G16" s="200">
        <v>0</v>
      </c>
      <c r="H16" s="201">
        <v>0</v>
      </c>
      <c r="I16" s="201">
        <v>0</v>
      </c>
      <c r="J16" s="200">
        <v>2</v>
      </c>
    </row>
    <row r="17" spans="2:10" ht="16.5" customHeight="1">
      <c r="B17" s="22" t="s">
        <v>40</v>
      </c>
      <c r="C17" s="52">
        <f>SUM(E17:J17)</f>
        <v>52</v>
      </c>
      <c r="D17" s="106">
        <f t="shared" si="0"/>
        <v>0.21647724907372715</v>
      </c>
      <c r="E17" s="200">
        <v>45</v>
      </c>
      <c r="F17" s="200">
        <v>3</v>
      </c>
      <c r="G17" s="200">
        <v>3</v>
      </c>
      <c r="H17" s="201">
        <v>0</v>
      </c>
      <c r="I17" s="201">
        <v>0</v>
      </c>
      <c r="J17" s="200">
        <v>1</v>
      </c>
    </row>
    <row r="18" spans="2:10" ht="16.5" customHeight="1">
      <c r="B18" s="22" t="s">
        <v>41</v>
      </c>
      <c r="C18" s="52">
        <f>SUM(E18:J18)</f>
        <v>301</v>
      </c>
      <c r="D18" s="106">
        <f t="shared" si="0"/>
        <v>1.2530702302152283</v>
      </c>
      <c r="E18" s="200">
        <v>98</v>
      </c>
      <c r="F18" s="200">
        <v>12</v>
      </c>
      <c r="G18" s="200">
        <v>47</v>
      </c>
      <c r="H18" s="201">
        <v>0</v>
      </c>
      <c r="I18" s="201">
        <v>9</v>
      </c>
      <c r="J18" s="200">
        <v>135</v>
      </c>
    </row>
    <row r="19" spans="2:10" ht="16.5" customHeight="1">
      <c r="B19" s="105" t="s">
        <v>127</v>
      </c>
      <c r="C19" s="120">
        <f>SUM(C20:C21)</f>
        <v>1461</v>
      </c>
      <c r="D19" s="106">
        <f t="shared" si="0"/>
        <v>6.082178094167603</v>
      </c>
      <c r="E19" s="92">
        <f aca="true" t="shared" si="4" ref="E19:J19">SUM(E20:E21)</f>
        <v>523</v>
      </c>
      <c r="F19" s="92">
        <f t="shared" si="4"/>
        <v>39</v>
      </c>
      <c r="G19" s="92">
        <f t="shared" si="4"/>
        <v>673</v>
      </c>
      <c r="H19" s="92">
        <f t="shared" si="4"/>
        <v>0</v>
      </c>
      <c r="I19" s="92">
        <f t="shared" si="4"/>
        <v>78</v>
      </c>
      <c r="J19" s="92">
        <f t="shared" si="4"/>
        <v>148</v>
      </c>
    </row>
    <row r="20" spans="2:10" ht="16.5" customHeight="1">
      <c r="B20" s="22" t="s">
        <v>66</v>
      </c>
      <c r="C20" s="52">
        <f>SUM(E20:J20)</f>
        <v>1424</v>
      </c>
      <c r="D20" s="106">
        <f t="shared" si="0"/>
        <v>5.928146205403605</v>
      </c>
      <c r="E20" s="200">
        <v>503</v>
      </c>
      <c r="F20" s="200">
        <v>38</v>
      </c>
      <c r="G20" s="200">
        <v>666</v>
      </c>
      <c r="H20" s="201">
        <v>0</v>
      </c>
      <c r="I20" s="201">
        <v>78</v>
      </c>
      <c r="J20" s="200">
        <v>139</v>
      </c>
    </row>
    <row r="21" spans="2:10" ht="16.5" customHeight="1">
      <c r="B21" s="22" t="s">
        <v>44</v>
      </c>
      <c r="C21" s="52">
        <f>SUM(E21:J21)</f>
        <v>37</v>
      </c>
      <c r="D21" s="106">
        <f t="shared" si="0"/>
        <v>0.15403188876399818</v>
      </c>
      <c r="E21" s="200">
        <v>20</v>
      </c>
      <c r="F21" s="200">
        <v>1</v>
      </c>
      <c r="G21" s="200">
        <v>7</v>
      </c>
      <c r="H21" s="201">
        <v>0</v>
      </c>
      <c r="I21" s="201">
        <v>0</v>
      </c>
      <c r="J21" s="200">
        <v>9</v>
      </c>
    </row>
    <row r="22" spans="2:10" ht="16.5" customHeight="1">
      <c r="B22" s="105" t="s">
        <v>45</v>
      </c>
      <c r="C22" s="120">
        <f>SUM(C23:C26)</f>
        <v>602</v>
      </c>
      <c r="D22" s="106">
        <f t="shared" si="0"/>
        <v>2.5061404604304567</v>
      </c>
      <c r="E22" s="92">
        <f aca="true" t="shared" si="5" ref="E22:J22">SUM(E23:E26)</f>
        <v>172</v>
      </c>
      <c r="F22" s="92">
        <f t="shared" si="5"/>
        <v>26</v>
      </c>
      <c r="G22" s="92">
        <f t="shared" si="5"/>
        <v>60</v>
      </c>
      <c r="H22" s="92">
        <f t="shared" si="5"/>
        <v>0</v>
      </c>
      <c r="I22" s="92">
        <f t="shared" si="5"/>
        <v>141</v>
      </c>
      <c r="J22" s="92">
        <f t="shared" si="5"/>
        <v>203</v>
      </c>
    </row>
    <row r="23" spans="2:10" ht="16.5" customHeight="1">
      <c r="B23" s="22" t="s">
        <v>46</v>
      </c>
      <c r="C23" s="52">
        <f>SUM(E23:J23)</f>
        <v>45</v>
      </c>
      <c r="D23" s="106">
        <f t="shared" si="0"/>
        <v>0.18733608092918697</v>
      </c>
      <c r="E23" s="201">
        <v>22</v>
      </c>
      <c r="F23" s="201">
        <v>5</v>
      </c>
      <c r="G23" s="201">
        <v>9</v>
      </c>
      <c r="H23" s="201">
        <v>0</v>
      </c>
      <c r="I23" s="201">
        <v>1</v>
      </c>
      <c r="J23" s="201">
        <v>8</v>
      </c>
    </row>
    <row r="24" spans="2:10" ht="16.5" customHeight="1">
      <c r="B24" s="22" t="s">
        <v>47</v>
      </c>
      <c r="C24" s="52">
        <f>SUM(E24:J24)</f>
        <v>218</v>
      </c>
      <c r="D24" s="106">
        <f t="shared" si="0"/>
        <v>0.9075392365013946</v>
      </c>
      <c r="E24" s="201">
        <v>71</v>
      </c>
      <c r="F24" s="201">
        <v>11</v>
      </c>
      <c r="G24" s="201">
        <v>17</v>
      </c>
      <c r="H24" s="201">
        <v>0</v>
      </c>
      <c r="I24" s="201">
        <v>30</v>
      </c>
      <c r="J24" s="201">
        <v>89</v>
      </c>
    </row>
    <row r="25" spans="2:10" ht="16.5" customHeight="1">
      <c r="B25" s="22" t="s">
        <v>131</v>
      </c>
      <c r="C25" s="52">
        <f>SUM(E25:J25)</f>
        <v>84</v>
      </c>
      <c r="D25" s="106">
        <f t="shared" si="0"/>
        <v>0.34969401773448233</v>
      </c>
      <c r="E25" s="201">
        <v>36</v>
      </c>
      <c r="F25" s="201">
        <v>5</v>
      </c>
      <c r="G25" s="201">
        <v>26</v>
      </c>
      <c r="H25" s="201">
        <v>0</v>
      </c>
      <c r="I25" s="201">
        <v>6</v>
      </c>
      <c r="J25" s="201">
        <v>11</v>
      </c>
    </row>
    <row r="26" spans="2:10" ht="16.5" customHeight="1">
      <c r="B26" s="22" t="s">
        <v>48</v>
      </c>
      <c r="C26" s="52">
        <f>SUM(E26:J26)</f>
        <v>255</v>
      </c>
      <c r="D26" s="106">
        <f t="shared" si="0"/>
        <v>1.0615711252653928</v>
      </c>
      <c r="E26" s="201">
        <v>43</v>
      </c>
      <c r="F26" s="201">
        <v>5</v>
      </c>
      <c r="G26" s="201">
        <v>8</v>
      </c>
      <c r="H26" s="201">
        <v>0</v>
      </c>
      <c r="I26" s="201">
        <v>104</v>
      </c>
      <c r="J26" s="201">
        <v>95</v>
      </c>
    </row>
    <row r="27" spans="2:10" ht="16.5" customHeight="1">
      <c r="B27" s="105" t="s">
        <v>128</v>
      </c>
      <c r="C27" s="120">
        <f>SUM(E27:J27)</f>
        <v>106</v>
      </c>
      <c r="D27" s="106">
        <f t="shared" si="0"/>
        <v>0.4412805461887515</v>
      </c>
      <c r="E27" s="202">
        <v>62</v>
      </c>
      <c r="F27" s="202">
        <v>5</v>
      </c>
      <c r="G27" s="202">
        <v>10</v>
      </c>
      <c r="H27" s="202">
        <v>0</v>
      </c>
      <c r="I27" s="202">
        <v>4</v>
      </c>
      <c r="J27" s="202">
        <v>25</v>
      </c>
    </row>
    <row r="28" spans="2:10" ht="16.5" customHeight="1">
      <c r="B28" s="131" t="s">
        <v>50</v>
      </c>
      <c r="C28" s="122">
        <f>C27+C22+C19+C13+C6</f>
        <v>24021</v>
      </c>
      <c r="D28" s="137">
        <f aca="true" t="shared" si="6" ref="D28:I28">D27+D22+D19+D13+D6</f>
        <v>99.99999999999999</v>
      </c>
      <c r="E28" s="119">
        <f t="shared" si="6"/>
        <v>9355</v>
      </c>
      <c r="F28" s="119">
        <f t="shared" si="6"/>
        <v>615</v>
      </c>
      <c r="G28" s="119">
        <f t="shared" si="6"/>
        <v>11573</v>
      </c>
      <c r="H28" s="119">
        <f>H27+H22+H19+H13+H6</f>
        <v>84</v>
      </c>
      <c r="I28" s="119">
        <f t="shared" si="6"/>
        <v>733</v>
      </c>
      <c r="J28" s="119">
        <f>J27+J22+J19+J13+J6</f>
        <v>1661</v>
      </c>
    </row>
    <row r="29" spans="2:10" ht="18" customHeight="1">
      <c r="B29" s="125" t="s">
        <v>130</v>
      </c>
      <c r="C29" s="239">
        <f>SUM(E29:J29)</f>
        <v>99.99999999999999</v>
      </c>
      <c r="D29" s="240"/>
      <c r="E29" s="127">
        <f aca="true" t="shared" si="7" ref="E29:J29">E28/$C$28%</f>
        <v>38.94508971316765</v>
      </c>
      <c r="F29" s="127">
        <f t="shared" si="7"/>
        <v>2.5602597726988883</v>
      </c>
      <c r="G29" s="127">
        <f t="shared" si="7"/>
        <v>48.17867699096624</v>
      </c>
      <c r="H29" s="127">
        <f t="shared" si="7"/>
        <v>0.34969401773448233</v>
      </c>
      <c r="I29" s="127">
        <f t="shared" si="7"/>
        <v>3.051496607135423</v>
      </c>
      <c r="J29" s="127">
        <f t="shared" si="7"/>
        <v>6.9147828982973225</v>
      </c>
    </row>
    <row r="30" spans="3:10" ht="6" customHeight="1">
      <c r="C30" s="128"/>
      <c r="D30" s="28"/>
      <c r="E30" s="28"/>
      <c r="F30" s="28"/>
      <c r="G30" s="28"/>
      <c r="H30" s="28"/>
      <c r="I30" s="28"/>
      <c r="J30" s="28"/>
    </row>
    <row r="31" spans="2:10" ht="16.5" customHeight="1">
      <c r="B31" s="158" t="s">
        <v>167</v>
      </c>
      <c r="C31" s="33"/>
      <c r="D31" s="34"/>
      <c r="E31" s="34"/>
      <c r="F31" s="34"/>
      <c r="G31" s="34"/>
      <c r="H31" s="34"/>
      <c r="I31" s="34"/>
      <c r="J31" s="34"/>
    </row>
    <row r="32" spans="2:10" ht="16.5" customHeight="1">
      <c r="B32" s="160" t="s">
        <v>168</v>
      </c>
      <c r="C32" s="34"/>
      <c r="D32" s="34"/>
      <c r="E32" s="35"/>
      <c r="F32" s="35"/>
      <c r="G32" s="35"/>
      <c r="H32" s="35"/>
      <c r="I32" s="35"/>
      <c r="J32" s="35"/>
    </row>
    <row r="33" spans="2:4" ht="16.5" customHeight="1">
      <c r="B33" s="162" t="s">
        <v>94</v>
      </c>
      <c r="C33" s="34"/>
      <c r="D33" s="34"/>
    </row>
    <row r="34" spans="2:10" ht="16.5" customHeight="1">
      <c r="B34" s="161" t="s">
        <v>120</v>
      </c>
      <c r="E34" s="30"/>
      <c r="F34" s="30"/>
      <c r="G34" s="30"/>
      <c r="H34" s="30"/>
      <c r="I34" s="30"/>
      <c r="J34" s="30"/>
    </row>
    <row r="35" spans="2:4" ht="16.5" customHeight="1">
      <c r="B35" s="159" t="s">
        <v>119</v>
      </c>
      <c r="D35" s="30"/>
    </row>
  </sheetData>
  <sheetProtection/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22 C13 C19 D6 C28" formula="1"/>
    <ignoredError sqref="E22:J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0" zoomScalePageLayoutView="0" workbookViewId="0" topLeftCell="A1">
      <selection activeCell="F24" sqref="F24"/>
    </sheetView>
  </sheetViews>
  <sheetFormatPr defaultColWidth="9.140625" defaultRowHeight="12.75"/>
  <cols>
    <col min="1" max="1" width="19.421875" style="16" customWidth="1"/>
    <col min="2" max="2" width="10.7109375" style="16" customWidth="1"/>
    <col min="3" max="3" width="9.8515625" style="16" customWidth="1"/>
    <col min="4" max="4" width="12.8515625" style="16" customWidth="1"/>
    <col min="5" max="5" width="13.7109375" style="16" customWidth="1"/>
    <col min="6" max="6" width="12.7109375" style="16" customWidth="1"/>
    <col min="7" max="7" width="14.421875" style="16" customWidth="1"/>
    <col min="8" max="16384" width="8.8515625" style="16" customWidth="1"/>
  </cols>
  <sheetData>
    <row r="1" spans="1:7" ht="18.75" customHeight="1">
      <c r="A1" s="168" t="s">
        <v>176</v>
      </c>
      <c r="B1" s="38"/>
      <c r="C1" s="38"/>
      <c r="D1" s="38"/>
      <c r="E1" s="38"/>
      <c r="F1" s="38"/>
      <c r="G1" s="39"/>
    </row>
    <row r="2" spans="1:7" ht="4.5" customHeight="1">
      <c r="A2" s="26"/>
      <c r="B2" s="38"/>
      <c r="C2" s="38"/>
      <c r="D2" s="38"/>
      <c r="E2" s="38"/>
      <c r="F2" s="38"/>
      <c r="G2" s="39"/>
    </row>
    <row r="3" spans="1:7" ht="21" customHeight="1">
      <c r="A3" s="234" t="s">
        <v>67</v>
      </c>
      <c r="B3" s="255" t="s">
        <v>0</v>
      </c>
      <c r="C3" s="256"/>
      <c r="D3" s="230" t="s">
        <v>68</v>
      </c>
      <c r="E3" s="231"/>
      <c r="F3" s="231"/>
      <c r="G3" s="231"/>
    </row>
    <row r="4" spans="1:7" ht="21" customHeight="1">
      <c r="A4" s="252"/>
      <c r="B4" s="257"/>
      <c r="C4" s="258"/>
      <c r="D4" s="261" t="s">
        <v>4</v>
      </c>
      <c r="E4" s="253" t="s">
        <v>121</v>
      </c>
      <c r="F4" s="252" t="s">
        <v>133</v>
      </c>
      <c r="G4" s="253" t="s">
        <v>122</v>
      </c>
    </row>
    <row r="5" spans="1:7" ht="21" customHeight="1">
      <c r="A5" s="235"/>
      <c r="B5" s="259"/>
      <c r="C5" s="260"/>
      <c r="D5" s="262"/>
      <c r="E5" s="254"/>
      <c r="F5" s="235"/>
      <c r="G5" s="254"/>
    </row>
    <row r="6" spans="1:8" ht="21" customHeight="1">
      <c r="A6" s="97" t="s">
        <v>0</v>
      </c>
      <c r="B6" s="120">
        <f>B7+B15</f>
        <v>30733</v>
      </c>
      <c r="C6" s="103">
        <v>1</v>
      </c>
      <c r="D6" s="92">
        <f>D7+D15</f>
        <v>6712</v>
      </c>
      <c r="E6" s="95">
        <f>D6/B6*100</f>
        <v>21.8397162659031</v>
      </c>
      <c r="F6" s="92">
        <f>F7+F15</f>
        <v>24021</v>
      </c>
      <c r="G6" s="95">
        <f>F6/B6*100</f>
        <v>78.16028373409691</v>
      </c>
      <c r="H6" s="30"/>
    </row>
    <row r="7" spans="1:8" ht="18" customHeight="1">
      <c r="A7" s="195" t="s">
        <v>69</v>
      </c>
      <c r="B7" s="120">
        <f aca="true" t="shared" si="0" ref="B7:G7">SUM(B8:B13)</f>
        <v>29866</v>
      </c>
      <c r="C7" s="95">
        <f t="shared" si="0"/>
        <v>97.17892818794131</v>
      </c>
      <c r="D7" s="92">
        <f t="shared" si="0"/>
        <v>6335</v>
      </c>
      <c r="E7" s="95">
        <f t="shared" si="0"/>
        <v>20.613021833208602</v>
      </c>
      <c r="F7" s="92">
        <f t="shared" si="0"/>
        <v>23531</v>
      </c>
      <c r="G7" s="95">
        <f t="shared" si="0"/>
        <v>76.56590635473272</v>
      </c>
      <c r="H7" s="30"/>
    </row>
    <row r="8" spans="1:8" ht="18" customHeight="1">
      <c r="A8" s="156" t="s">
        <v>146</v>
      </c>
      <c r="B8" s="121">
        <f>D8+F8</f>
        <v>2976</v>
      </c>
      <c r="C8" s="98">
        <f>E8+G8</f>
        <v>9.68340220609768</v>
      </c>
      <c r="D8" s="24">
        <v>366</v>
      </c>
      <c r="E8" s="100">
        <f>D8/B6%</f>
        <v>1.1909022874434647</v>
      </c>
      <c r="F8" s="24">
        <v>2610</v>
      </c>
      <c r="G8" s="100">
        <f>F8/B6%</f>
        <v>8.492499918654216</v>
      </c>
      <c r="H8" s="40"/>
    </row>
    <row r="9" spans="1:8" ht="18" customHeight="1">
      <c r="A9" s="156" t="s">
        <v>150</v>
      </c>
      <c r="B9" s="121">
        <f>D9+F9</f>
        <v>13547</v>
      </c>
      <c r="C9" s="98">
        <f aca="true" t="shared" si="1" ref="C9:C18">E9+G9</f>
        <v>44.07965379234049</v>
      </c>
      <c r="D9" s="24">
        <v>3425</v>
      </c>
      <c r="E9" s="100">
        <f>D9/B6%</f>
        <v>11.144372498617122</v>
      </c>
      <c r="F9" s="24">
        <v>10122</v>
      </c>
      <c r="G9" s="100">
        <f>F9/B6%</f>
        <v>32.935281293723364</v>
      </c>
      <c r="H9" s="30"/>
    </row>
    <row r="10" spans="1:8" ht="18" customHeight="1">
      <c r="A10" s="156" t="s">
        <v>141</v>
      </c>
      <c r="B10" s="121">
        <f>D10+F10</f>
        <v>1336</v>
      </c>
      <c r="C10" s="98">
        <f t="shared" si="1"/>
        <v>4.347118732307292</v>
      </c>
      <c r="D10" s="24">
        <v>506</v>
      </c>
      <c r="E10" s="100">
        <f>D10/B6%</f>
        <v>1.6464386815475223</v>
      </c>
      <c r="F10" s="24">
        <v>830</v>
      </c>
      <c r="G10" s="100">
        <f>F10/B6%</f>
        <v>2.70068005075977</v>
      </c>
      <c r="H10" s="30"/>
    </row>
    <row r="11" spans="1:8" ht="18" customHeight="1">
      <c r="A11" s="156" t="s">
        <v>70</v>
      </c>
      <c r="B11" s="121">
        <f>D11+F11</f>
        <v>8266</v>
      </c>
      <c r="C11" s="98">
        <f t="shared" si="1"/>
        <v>26.89617024045814</v>
      </c>
      <c r="D11" s="24">
        <v>1458</v>
      </c>
      <c r="E11" s="100">
        <f>D11/B6%</f>
        <v>4.7440861614551135</v>
      </c>
      <c r="F11" s="24">
        <v>6808</v>
      </c>
      <c r="G11" s="100">
        <f>F11/B6%</f>
        <v>22.15208407900303</v>
      </c>
      <c r="H11" s="30"/>
    </row>
    <row r="12" spans="1:8" ht="18" customHeight="1">
      <c r="A12" s="156" t="s">
        <v>151</v>
      </c>
      <c r="B12" s="121">
        <f>D12+F12</f>
        <v>3671</v>
      </c>
      <c r="C12" s="98">
        <f t="shared" si="1"/>
        <v>11.94481501968568</v>
      </c>
      <c r="D12" s="24">
        <v>563</v>
      </c>
      <c r="E12" s="100">
        <f>D12/B6%</f>
        <v>1.8319070705756029</v>
      </c>
      <c r="F12" s="24">
        <v>3108</v>
      </c>
      <c r="G12" s="100">
        <f>F12/B6%</f>
        <v>10.112907949110078</v>
      </c>
      <c r="H12" s="30"/>
    </row>
    <row r="13" spans="1:7" ht="18" customHeight="1">
      <c r="A13" s="156" t="s">
        <v>71</v>
      </c>
      <c r="B13" s="121">
        <f>D13+F13</f>
        <v>70</v>
      </c>
      <c r="C13" s="98">
        <f t="shared" si="1"/>
        <v>0.22776819705202878</v>
      </c>
      <c r="D13" s="24">
        <v>17</v>
      </c>
      <c r="E13" s="100">
        <f>D13/B6%</f>
        <v>0.055315133569778414</v>
      </c>
      <c r="F13" s="24">
        <v>53</v>
      </c>
      <c r="G13" s="107">
        <f>F13/B6%</f>
        <v>0.17245306348225037</v>
      </c>
    </row>
    <row r="14" spans="1:7" ht="18" customHeight="1">
      <c r="A14" s="156"/>
      <c r="B14" s="121"/>
      <c r="C14" s="98"/>
      <c r="D14" s="24"/>
      <c r="E14" s="100"/>
      <c r="F14" s="24"/>
      <c r="G14" s="107"/>
    </row>
    <row r="15" spans="1:7" ht="18" customHeight="1">
      <c r="A15" s="195" t="s">
        <v>72</v>
      </c>
      <c r="B15" s="120">
        <f aca="true" t="shared" si="2" ref="B15:G15">SUM(B16:B18)</f>
        <v>867</v>
      </c>
      <c r="C15" s="95">
        <f t="shared" si="2"/>
        <v>2.8210718120586993</v>
      </c>
      <c r="D15" s="79">
        <f t="shared" si="2"/>
        <v>377</v>
      </c>
      <c r="E15" s="95">
        <f t="shared" si="2"/>
        <v>1.2266944326944977</v>
      </c>
      <c r="F15" s="196">
        <f t="shared" si="2"/>
        <v>490</v>
      </c>
      <c r="G15" s="197">
        <f t="shared" si="2"/>
        <v>1.5943773793642013</v>
      </c>
    </row>
    <row r="16" spans="1:7" ht="18" customHeight="1">
      <c r="A16" s="156" t="s">
        <v>73</v>
      </c>
      <c r="B16" s="121">
        <f>D16+F16</f>
        <v>315</v>
      </c>
      <c r="C16" s="98">
        <f t="shared" si="1"/>
        <v>1.0249568867341294</v>
      </c>
      <c r="D16" s="24">
        <v>235</v>
      </c>
      <c r="E16" s="100">
        <f>D16/B6%</f>
        <v>0.7646503758175252</v>
      </c>
      <c r="F16" s="36">
        <v>80</v>
      </c>
      <c r="G16" s="107">
        <f>F16/B6%</f>
        <v>0.26030651091660434</v>
      </c>
    </row>
    <row r="17" spans="1:7" ht="18" customHeight="1">
      <c r="A17" s="156" t="s">
        <v>74</v>
      </c>
      <c r="B17" s="121">
        <f>D17+F17</f>
        <v>6</v>
      </c>
      <c r="C17" s="181">
        <f t="shared" si="1"/>
        <v>0.019522988318745323</v>
      </c>
      <c r="D17" s="182">
        <v>0</v>
      </c>
      <c r="E17" s="182">
        <f>D17/B6%</f>
        <v>0</v>
      </c>
      <c r="F17" s="182">
        <v>6</v>
      </c>
      <c r="G17" s="182">
        <f>F17/B6%</f>
        <v>0.019522988318745323</v>
      </c>
    </row>
    <row r="18" spans="1:7" ht="18" customHeight="1">
      <c r="A18" s="157" t="s">
        <v>75</v>
      </c>
      <c r="B18" s="151">
        <f>D18+F18</f>
        <v>546</v>
      </c>
      <c r="C18" s="152">
        <f t="shared" si="1"/>
        <v>1.7765919370058243</v>
      </c>
      <c r="D18" s="31">
        <v>142</v>
      </c>
      <c r="E18" s="153">
        <f>D18/B6%</f>
        <v>0.46204405687697264</v>
      </c>
      <c r="F18" s="154">
        <v>404</v>
      </c>
      <c r="G18" s="155">
        <f>F18/B6%</f>
        <v>1.3145478801288517</v>
      </c>
    </row>
    <row r="19" spans="2:7" ht="6" customHeight="1">
      <c r="B19" s="42"/>
      <c r="C19" s="43"/>
      <c r="D19" s="44"/>
      <c r="E19" s="43"/>
      <c r="F19" s="44"/>
      <c r="G19" s="45"/>
    </row>
    <row r="20" spans="1:8" ht="18" customHeight="1">
      <c r="A20" s="158" t="s">
        <v>165</v>
      </c>
      <c r="B20" s="33"/>
      <c r="C20" s="34"/>
      <c r="D20" s="34"/>
      <c r="E20" s="34"/>
      <c r="F20" s="34"/>
      <c r="G20" s="34"/>
      <c r="H20" s="34"/>
    </row>
    <row r="21" spans="1:4" ht="18" customHeight="1">
      <c r="A21" s="159" t="s">
        <v>95</v>
      </c>
      <c r="B21" s="34"/>
      <c r="C21" s="34"/>
      <c r="D21" s="41"/>
    </row>
    <row r="22" spans="1:4" ht="18" customHeight="1">
      <c r="A22" s="160" t="s">
        <v>166</v>
      </c>
      <c r="B22" s="34"/>
      <c r="C22" s="34"/>
      <c r="D22" s="41"/>
    </row>
    <row r="23" ht="18" customHeight="1">
      <c r="A23" s="161" t="s">
        <v>123</v>
      </c>
    </row>
    <row r="24" ht="12.75">
      <c r="A24" s="159" t="s">
        <v>124</v>
      </c>
    </row>
    <row r="25" ht="12.75">
      <c r="A25" s="159" t="s">
        <v>147</v>
      </c>
    </row>
    <row r="26" ht="18" customHeight="1">
      <c r="A26" s="159" t="s">
        <v>152</v>
      </c>
    </row>
    <row r="27" spans="1:6" ht="12.75">
      <c r="A27" s="159" t="s">
        <v>153</v>
      </c>
      <c r="F27" s="176"/>
    </row>
    <row r="36" ht="12.75">
      <c r="F36" s="30"/>
    </row>
  </sheetData>
  <sheetProtection/>
  <mergeCells count="7"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10" zoomScalePageLayoutView="0" workbookViewId="0" topLeftCell="A1">
      <selection activeCell="L25" sqref="L25"/>
    </sheetView>
  </sheetViews>
  <sheetFormatPr defaultColWidth="9.140625" defaultRowHeight="12.75"/>
  <cols>
    <col min="1" max="1" width="25.00390625" style="16" customWidth="1"/>
    <col min="2" max="2" width="18.28125" style="16" customWidth="1"/>
    <col min="3" max="3" width="16.421875" style="16" customWidth="1"/>
    <col min="4" max="4" width="15.7109375" style="16" customWidth="1"/>
    <col min="5" max="5" width="13.8515625" style="16" customWidth="1"/>
    <col min="6" max="16384" width="8.8515625" style="16" customWidth="1"/>
  </cols>
  <sheetData>
    <row r="1" spans="1:4" ht="15">
      <c r="A1" s="238" t="s">
        <v>177</v>
      </c>
      <c r="B1" s="238"/>
      <c r="C1" s="238"/>
      <c r="D1" s="238"/>
    </row>
    <row r="2" ht="4.5" customHeight="1"/>
    <row r="3" spans="1:5" ht="19.5" customHeight="1">
      <c r="A3" s="263" t="s">
        <v>76</v>
      </c>
      <c r="B3" s="244" t="s">
        <v>77</v>
      </c>
      <c r="C3" s="245"/>
      <c r="D3" s="245"/>
      <c r="E3" s="245"/>
    </row>
    <row r="4" spans="1:5" ht="19.5" customHeight="1">
      <c r="A4" s="264"/>
      <c r="B4" s="138" t="s">
        <v>0</v>
      </c>
      <c r="C4" s="134" t="s">
        <v>78</v>
      </c>
      <c r="D4" s="134" t="s">
        <v>79</v>
      </c>
      <c r="E4" s="134" t="s">
        <v>25</v>
      </c>
    </row>
    <row r="5" spans="1:5" ht="19.5" customHeight="1">
      <c r="A5" s="130" t="s">
        <v>0</v>
      </c>
      <c r="B5" s="121">
        <f>SUM(B6:B20)</f>
        <v>23288</v>
      </c>
      <c r="C5" s="165">
        <f>SUM(C6:C20)</f>
        <v>4001</v>
      </c>
      <c r="D5" s="165">
        <f>SUM(D6:D20)</f>
        <v>18620</v>
      </c>
      <c r="E5" s="165">
        <f>SUM(E6:E20)</f>
        <v>667</v>
      </c>
    </row>
    <row r="6" spans="1:5" ht="21" customHeight="1">
      <c r="A6" s="22" t="s">
        <v>80</v>
      </c>
      <c r="B6" s="52">
        <f aca="true" t="shared" si="0" ref="B6:B20">SUM(C6:E6)</f>
        <v>63</v>
      </c>
      <c r="C6" s="15">
        <v>24</v>
      </c>
      <c r="D6" s="15">
        <v>38</v>
      </c>
      <c r="E6" s="15">
        <v>1</v>
      </c>
    </row>
    <row r="7" spans="1:5" ht="21" customHeight="1">
      <c r="A7" s="22" t="s">
        <v>81</v>
      </c>
      <c r="B7" s="52">
        <f t="shared" si="0"/>
        <v>269</v>
      </c>
      <c r="C7" s="15">
        <v>111</v>
      </c>
      <c r="D7" s="15">
        <v>157</v>
      </c>
      <c r="E7" s="15">
        <v>1</v>
      </c>
    </row>
    <row r="8" spans="1:5" ht="21" customHeight="1">
      <c r="A8" s="22" t="s">
        <v>82</v>
      </c>
      <c r="B8" s="52">
        <f t="shared" si="0"/>
        <v>401</v>
      </c>
      <c r="C8" s="15">
        <v>183</v>
      </c>
      <c r="D8" s="15">
        <v>216</v>
      </c>
      <c r="E8" s="15">
        <v>2</v>
      </c>
    </row>
    <row r="9" spans="1:5" ht="21" customHeight="1">
      <c r="A9" s="22" t="s">
        <v>83</v>
      </c>
      <c r="B9" s="52">
        <f t="shared" si="0"/>
        <v>518</v>
      </c>
      <c r="C9" s="15">
        <v>223</v>
      </c>
      <c r="D9" s="15">
        <v>292</v>
      </c>
      <c r="E9" s="15">
        <v>3</v>
      </c>
    </row>
    <row r="10" spans="1:5" ht="21" customHeight="1">
      <c r="A10" s="22" t="s">
        <v>84</v>
      </c>
      <c r="B10" s="52">
        <f t="shared" si="0"/>
        <v>703</v>
      </c>
      <c r="C10" s="15">
        <v>327</v>
      </c>
      <c r="D10" s="15">
        <v>369</v>
      </c>
      <c r="E10" s="15">
        <v>7</v>
      </c>
    </row>
    <row r="11" spans="1:5" ht="21" customHeight="1">
      <c r="A11" s="22" t="s">
        <v>85</v>
      </c>
      <c r="B11" s="52">
        <f t="shared" si="0"/>
        <v>542</v>
      </c>
      <c r="C11" s="15">
        <v>258</v>
      </c>
      <c r="D11" s="15">
        <v>281</v>
      </c>
      <c r="E11" s="15">
        <v>3</v>
      </c>
    </row>
    <row r="12" spans="1:5" ht="21" customHeight="1">
      <c r="A12" s="22" t="s">
        <v>86</v>
      </c>
      <c r="B12" s="52">
        <f t="shared" si="0"/>
        <v>4571</v>
      </c>
      <c r="C12" s="15">
        <v>964</v>
      </c>
      <c r="D12" s="15">
        <v>3164</v>
      </c>
      <c r="E12" s="15">
        <v>443</v>
      </c>
    </row>
    <row r="13" spans="1:5" ht="21" customHeight="1">
      <c r="A13" s="22" t="s">
        <v>87</v>
      </c>
      <c r="B13" s="52">
        <f t="shared" si="0"/>
        <v>7581</v>
      </c>
      <c r="C13" s="15">
        <v>1411</v>
      </c>
      <c r="D13" s="15">
        <v>6109</v>
      </c>
      <c r="E13" s="15">
        <v>61</v>
      </c>
    </row>
    <row r="14" spans="1:5" ht="21" customHeight="1">
      <c r="A14" s="22" t="s">
        <v>88</v>
      </c>
      <c r="B14" s="52">
        <f t="shared" si="0"/>
        <v>8038</v>
      </c>
      <c r="C14" s="15">
        <v>387</v>
      </c>
      <c r="D14" s="15">
        <v>7603</v>
      </c>
      <c r="E14" s="15">
        <v>48</v>
      </c>
    </row>
    <row r="15" spans="1:5" ht="21" customHeight="1">
      <c r="A15" s="22" t="s">
        <v>89</v>
      </c>
      <c r="B15" s="52">
        <f t="shared" si="0"/>
        <v>169</v>
      </c>
      <c r="C15" s="15">
        <v>84</v>
      </c>
      <c r="D15" s="15">
        <v>83</v>
      </c>
      <c r="E15" s="15">
        <v>2</v>
      </c>
    </row>
    <row r="16" spans="1:5" ht="21" customHeight="1">
      <c r="A16" s="22" t="s">
        <v>90</v>
      </c>
      <c r="B16" s="52">
        <f t="shared" si="0"/>
        <v>26</v>
      </c>
      <c r="C16" s="15">
        <v>20</v>
      </c>
      <c r="D16" s="15">
        <v>5</v>
      </c>
      <c r="E16" s="15">
        <v>1</v>
      </c>
    </row>
    <row r="17" spans="1:5" ht="21" customHeight="1">
      <c r="A17" s="22" t="s">
        <v>91</v>
      </c>
      <c r="B17" s="52">
        <f t="shared" si="0"/>
        <v>28</v>
      </c>
      <c r="C17" s="15">
        <v>2</v>
      </c>
      <c r="D17" s="15">
        <v>23</v>
      </c>
      <c r="E17" s="15">
        <v>3</v>
      </c>
    </row>
    <row r="18" spans="1:5" ht="21" customHeight="1">
      <c r="A18" s="22" t="s">
        <v>92</v>
      </c>
      <c r="B18" s="52">
        <f t="shared" si="0"/>
        <v>37</v>
      </c>
      <c r="C18" s="15">
        <v>0</v>
      </c>
      <c r="D18" s="15">
        <v>20</v>
      </c>
      <c r="E18" s="15">
        <v>17</v>
      </c>
    </row>
    <row r="19" spans="1:5" ht="21" customHeight="1">
      <c r="A19" s="22" t="s">
        <v>142</v>
      </c>
      <c r="B19" s="52">
        <f t="shared" si="0"/>
        <v>288</v>
      </c>
      <c r="C19" s="15">
        <v>2</v>
      </c>
      <c r="D19" s="15">
        <v>211</v>
      </c>
      <c r="E19" s="15">
        <v>75</v>
      </c>
    </row>
    <row r="20" spans="1:5" ht="21" customHeight="1">
      <c r="A20" s="22" t="s">
        <v>25</v>
      </c>
      <c r="B20" s="52">
        <f t="shared" si="0"/>
        <v>54</v>
      </c>
      <c r="C20" s="15">
        <v>5</v>
      </c>
      <c r="D20" s="15">
        <v>49</v>
      </c>
      <c r="E20" s="15">
        <v>0</v>
      </c>
    </row>
    <row r="21" spans="1:5" ht="19.5" customHeight="1">
      <c r="A21" s="129" t="s">
        <v>130</v>
      </c>
      <c r="B21" s="122">
        <f>D21+C21+E21</f>
        <v>100.00000000000001</v>
      </c>
      <c r="C21" s="137">
        <f>C5/B5*100</f>
        <v>17.18052215733425</v>
      </c>
      <c r="D21" s="137">
        <f>D5/B5%</f>
        <v>79.9553418069392</v>
      </c>
      <c r="E21" s="137">
        <f>E5/B5%</f>
        <v>2.8641360357265544</v>
      </c>
    </row>
    <row r="22" ht="5.25" customHeight="1"/>
    <row r="23" spans="1:4" ht="18" customHeight="1">
      <c r="A23" s="158" t="s">
        <v>163</v>
      </c>
      <c r="B23" s="33"/>
      <c r="C23" s="33"/>
      <c r="D23" s="34"/>
    </row>
    <row r="24" spans="1:4" ht="18" customHeight="1">
      <c r="A24" s="158" t="s">
        <v>154</v>
      </c>
      <c r="B24" s="33"/>
      <c r="C24" s="33"/>
      <c r="D24" s="34"/>
    </row>
    <row r="25" spans="1:3" ht="18" customHeight="1">
      <c r="A25" s="159" t="s">
        <v>164</v>
      </c>
      <c r="B25" s="34"/>
      <c r="C25" s="34"/>
    </row>
    <row r="26" ht="18" customHeight="1">
      <c r="A26" s="161" t="s">
        <v>155</v>
      </c>
    </row>
    <row r="27" ht="18" customHeight="1">
      <c r="A27" s="166" t="s">
        <v>156</v>
      </c>
    </row>
    <row r="28" ht="15">
      <c r="C28" s="208"/>
    </row>
  </sheetData>
  <sheetProtection/>
  <mergeCells count="3">
    <mergeCell ref="A3:A4"/>
    <mergeCell ref="A1:D1"/>
    <mergeCell ref="B3:E3"/>
  </mergeCells>
  <printOptions/>
  <pageMargins left="0.6299212598425197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benjamin.sila</cp:lastModifiedBy>
  <cp:lastPrinted>2019-01-28T21:54:30Z</cp:lastPrinted>
  <dcterms:created xsi:type="dcterms:W3CDTF">2008-02-22T04:52:58Z</dcterms:created>
  <dcterms:modified xsi:type="dcterms:W3CDTF">2019-02-21T01:23:02Z</dcterms:modified>
  <cp:category/>
  <cp:version/>
  <cp:contentType/>
  <cp:contentStatus/>
</cp:coreProperties>
</file>