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6400" windowHeight="12672" activeTab="8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45621"/>
</workbook>
</file>

<file path=xl/calcChain.xml><?xml version="1.0" encoding="utf-8"?>
<calcChain xmlns="http://schemas.openxmlformats.org/spreadsheetml/2006/main">
  <c r="K64" i="11" l="1"/>
  <c r="J64" i="11"/>
  <c r="G64" i="11"/>
  <c r="D64" i="11"/>
  <c r="E15" i="11"/>
  <c r="H15" i="11"/>
  <c r="I15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2" i="12"/>
  <c r="B21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H25" i="12" s="1"/>
  <c r="M25" i="12"/>
  <c r="C13" i="12"/>
  <c r="C23" i="12"/>
  <c r="G25" i="12"/>
  <c r="K25" i="12"/>
  <c r="B5" i="15"/>
  <c r="E19" i="15" s="1"/>
  <c r="B5" i="14"/>
  <c r="E24" i="14" s="1"/>
  <c r="B5" i="13"/>
  <c r="E11" i="13" s="1"/>
  <c r="N25" i="12"/>
  <c r="F25" i="12"/>
  <c r="C20" i="12"/>
  <c r="C14" i="12"/>
  <c r="C10" i="12"/>
  <c r="J25" i="12"/>
  <c r="C22" i="12"/>
  <c r="C18" i="12"/>
  <c r="C12" i="12"/>
  <c r="C8" i="12"/>
  <c r="C11" i="12"/>
  <c r="C19" i="12"/>
  <c r="C21" i="12"/>
  <c r="C7" i="12"/>
  <c r="J63" i="11"/>
  <c r="K63" i="11" s="1"/>
  <c r="G63" i="11"/>
  <c r="D63" i="11"/>
  <c r="J26" i="11"/>
  <c r="I26" i="11"/>
  <c r="H26" i="11"/>
  <c r="F26" i="11"/>
  <c r="E26" i="11"/>
  <c r="C26" i="11"/>
  <c r="B26" i="11"/>
  <c r="D11" i="13" l="1"/>
  <c r="B11" i="13" s="1"/>
  <c r="C8" i="13"/>
  <c r="C6" i="13"/>
  <c r="C9" i="12"/>
  <c r="E25" i="12"/>
  <c r="L25" i="12"/>
  <c r="D25" i="12"/>
  <c r="C15" i="12"/>
  <c r="C16" i="12"/>
  <c r="C6" i="12"/>
  <c r="C24" i="12"/>
  <c r="C17" i="12"/>
  <c r="I25" i="12"/>
  <c r="B25" i="12" s="1"/>
  <c r="C17" i="15"/>
  <c r="C14" i="15"/>
  <c r="C12" i="15"/>
  <c r="C7" i="15"/>
  <c r="C6" i="15"/>
  <c r="C15" i="15"/>
  <c r="C18" i="15"/>
  <c r="C16" i="15"/>
  <c r="C11" i="15"/>
  <c r="C13" i="15"/>
  <c r="C10" i="15"/>
  <c r="C9" i="15"/>
  <c r="C8" i="15"/>
  <c r="D19" i="15"/>
  <c r="C11" i="14"/>
  <c r="C14" i="14"/>
  <c r="C17" i="14"/>
  <c r="C20" i="14"/>
  <c r="D24" i="14"/>
  <c r="B24" i="14" s="1"/>
  <c r="C23" i="14"/>
  <c r="C7" i="14"/>
  <c r="C10" i="14"/>
  <c r="C13" i="14"/>
  <c r="C16" i="14"/>
  <c r="C19" i="14"/>
  <c r="C22" i="14"/>
  <c r="C6" i="14"/>
  <c r="C9" i="14"/>
  <c r="C12" i="14"/>
  <c r="C15" i="14"/>
  <c r="C18" i="14"/>
  <c r="C21" i="14"/>
  <c r="C8" i="14"/>
  <c r="C7" i="13"/>
  <c r="C9" i="13"/>
  <c r="C10" i="13"/>
  <c r="B19" i="15" l="1"/>
  <c r="G61" i="11"/>
  <c r="D61" i="11"/>
  <c r="F5" i="10" l="1"/>
  <c r="E5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G60" i="11"/>
  <c r="K60" i="11" s="1"/>
  <c r="D60" i="11"/>
  <c r="B11" i="8" l="1"/>
  <c r="B12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9" i="8"/>
  <c r="B10" i="8"/>
  <c r="B7" i="8"/>
  <c r="J12" i="11" l="1"/>
  <c r="G12" i="11"/>
  <c r="D12" i="11"/>
  <c r="J56" i="11"/>
  <c r="J55" i="11"/>
  <c r="J54" i="11"/>
  <c r="K54" i="11" s="1"/>
  <c r="J53" i="11"/>
  <c r="K53" i="11" s="1"/>
  <c r="G10" i="11"/>
  <c r="G9" i="11"/>
  <c r="J51" i="11"/>
  <c r="D50" i="11"/>
  <c r="D51" i="11"/>
  <c r="J50" i="11"/>
  <c r="D49" i="11"/>
  <c r="G59" i="11" l="1"/>
  <c r="K59" i="11" s="1"/>
  <c r="D59" i="11"/>
  <c r="G58" i="11" l="1"/>
  <c r="D58" i="11"/>
  <c r="D26" i="11" s="1"/>
  <c r="D56" i="11"/>
  <c r="G26" i="11" l="1"/>
  <c r="K26" i="11" s="1"/>
  <c r="K58" i="11"/>
  <c r="J25" i="11"/>
  <c r="I25" i="11"/>
  <c r="H25" i="11"/>
  <c r="F25" i="11"/>
  <c r="E25" i="11"/>
  <c r="C25" i="11"/>
  <c r="B25" i="11"/>
  <c r="C9" i="9" l="1"/>
  <c r="G56" i="11" l="1"/>
  <c r="K56" i="11" s="1"/>
  <c r="H24" i="11" l="1"/>
  <c r="C24" i="11"/>
  <c r="E24" i="11"/>
  <c r="F24" i="11"/>
  <c r="I24" i="11"/>
  <c r="B24" i="11"/>
  <c r="D5" i="7" l="1"/>
  <c r="D31" i="7" s="1"/>
  <c r="C5" i="7"/>
  <c r="C31" i="7" s="1"/>
  <c r="G55" i="11" l="1"/>
  <c r="D55" i="11"/>
  <c r="D25" i="11" s="1"/>
  <c r="G25" i="11" l="1"/>
  <c r="K25" i="11" s="1"/>
  <c r="K55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49" i="11" l="1"/>
  <c r="G48" i="11" l="1"/>
  <c r="G49" i="11"/>
  <c r="K49" i="11" s="1"/>
  <c r="G50" i="11"/>
  <c r="K50" i="11" s="1"/>
  <c r="G51" i="11"/>
  <c r="K51" i="11" s="1"/>
  <c r="G24" i="11" l="1"/>
  <c r="J48" i="11" l="1"/>
  <c r="K48" i="11" l="1"/>
  <c r="K24" i="11" s="1"/>
  <c r="J24" i="11"/>
  <c r="D48" i="11" l="1"/>
  <c r="D24" i="11" s="1"/>
  <c r="I16" i="11" l="1"/>
  <c r="H16" i="11"/>
  <c r="F16" i="11"/>
  <c r="E16" i="11"/>
  <c r="C16" i="11"/>
  <c r="B16" i="11"/>
  <c r="D5" i="10" l="1"/>
  <c r="C5" i="10" s="1"/>
  <c r="F21" i="10" s="1"/>
  <c r="D21" i="10" l="1"/>
  <c r="C21" i="10"/>
  <c r="E21" i="10"/>
  <c r="G7" i="9"/>
  <c r="C17" i="9"/>
  <c r="C16" i="9"/>
  <c r="C13" i="9"/>
  <c r="C12" i="9"/>
  <c r="C11" i="9"/>
  <c r="C10" i="9"/>
  <c r="C8" i="9"/>
  <c r="E7" i="9"/>
  <c r="I6" i="8"/>
  <c r="H6" i="8"/>
  <c r="F6" i="8"/>
  <c r="D6" i="8"/>
  <c r="J46" i="11"/>
  <c r="G46" i="11"/>
  <c r="D46" i="11"/>
  <c r="B6" i="8" l="1"/>
  <c r="C7" i="9"/>
  <c r="E6" i="9"/>
  <c r="K46" i="11"/>
  <c r="G6" i="9"/>
  <c r="E5" i="7"/>
  <c r="B25" i="8" l="1"/>
  <c r="C6" i="9"/>
  <c r="D25" i="8"/>
  <c r="C19" i="8"/>
  <c r="E31" i="7"/>
  <c r="I25" i="8"/>
  <c r="C20" i="8"/>
  <c r="C7" i="8"/>
  <c r="C24" i="8"/>
  <c r="C9" i="8"/>
  <c r="C22" i="8"/>
  <c r="C11" i="8"/>
  <c r="C21" i="8"/>
  <c r="C16" i="8"/>
  <c r="C23" i="8"/>
  <c r="G25" i="8"/>
  <c r="C10" i="8"/>
  <c r="C13" i="8"/>
  <c r="H25" i="8"/>
  <c r="C18" i="8"/>
  <c r="C14" i="8"/>
  <c r="F25" i="8"/>
  <c r="C17" i="8"/>
  <c r="E25" i="8"/>
  <c r="C8" i="8"/>
  <c r="C15" i="8"/>
  <c r="J43" i="11"/>
  <c r="J38" i="11"/>
  <c r="G39" i="11"/>
  <c r="G40" i="11"/>
  <c r="G38" i="11"/>
  <c r="D43" i="11"/>
  <c r="D40" i="11"/>
  <c r="D39" i="11"/>
  <c r="D38" i="11"/>
  <c r="F31" i="7" l="1"/>
  <c r="E32" i="7"/>
  <c r="J45" i="11"/>
  <c r="G45" i="11"/>
  <c r="D45" i="11"/>
  <c r="J44" i="11"/>
  <c r="G44" i="11"/>
  <c r="D44" i="11"/>
  <c r="G43" i="11"/>
  <c r="J41" i="11"/>
  <c r="G41" i="11"/>
  <c r="D41" i="11"/>
  <c r="J40" i="11"/>
  <c r="K40" i="11" s="1"/>
  <c r="J39" i="11"/>
  <c r="K39" i="11" s="1"/>
  <c r="K38" i="11"/>
  <c r="J36" i="11"/>
  <c r="G36" i="11"/>
  <c r="D36" i="11"/>
  <c r="J35" i="11"/>
  <c r="G35" i="11"/>
  <c r="D35" i="11"/>
  <c r="J34" i="11"/>
  <c r="G34" i="11"/>
  <c r="D34" i="11"/>
  <c r="J33" i="11"/>
  <c r="G33" i="11"/>
  <c r="D33" i="11"/>
  <c r="J31" i="11"/>
  <c r="J13" i="11" s="1"/>
  <c r="G31" i="11"/>
  <c r="D31" i="11"/>
  <c r="G30" i="11"/>
  <c r="K30" i="11" s="1"/>
  <c r="D30" i="11"/>
  <c r="G29" i="11"/>
  <c r="K29" i="11" s="1"/>
  <c r="K28" i="11"/>
  <c r="D28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D9" i="9" l="1"/>
  <c r="K20" i="11"/>
  <c r="D14" i="11"/>
  <c r="K34" i="11"/>
  <c r="K41" i="11"/>
  <c r="D16" i="11"/>
  <c r="K45" i="11"/>
  <c r="J16" i="11"/>
  <c r="G15" i="11"/>
  <c r="D15" i="11"/>
  <c r="G14" i="11"/>
  <c r="K31" i="11"/>
  <c r="K36" i="11"/>
  <c r="K43" i="11"/>
  <c r="G16" i="11"/>
  <c r="J14" i="11"/>
  <c r="K12" i="11"/>
  <c r="K35" i="11"/>
  <c r="G11" i="11"/>
  <c r="K23" i="11"/>
  <c r="K33" i="11"/>
  <c r="K44" i="11"/>
  <c r="J11" i="11"/>
  <c r="D11" i="11"/>
  <c r="K21" i="11"/>
  <c r="K22" i="11"/>
  <c r="G13" i="11"/>
  <c r="K13" i="11" s="1"/>
  <c r="J15" i="11"/>
  <c r="C15" i="9"/>
  <c r="C14" i="9" s="1"/>
  <c r="B23" i="6"/>
  <c r="K14" i="11" l="1"/>
  <c r="K15" i="11"/>
  <c r="K16" i="11"/>
  <c r="K11" i="11"/>
  <c r="F6" i="9"/>
  <c r="H6" i="9" l="1"/>
  <c r="C12" i="8"/>
  <c r="C32" i="7"/>
  <c r="F5" i="7"/>
  <c r="D32" i="7"/>
  <c r="D17" i="9" l="1"/>
  <c r="H7" i="9"/>
  <c r="D16" i="9"/>
  <c r="D10" i="9"/>
  <c r="D11" i="9"/>
  <c r="D8" i="9"/>
  <c r="D12" i="9"/>
  <c r="D13" i="9"/>
  <c r="F7" i="9"/>
  <c r="D15" i="9"/>
  <c r="D14" i="9" l="1"/>
  <c r="D7" i="9"/>
</calcChain>
</file>

<file path=xl/sharedStrings.xml><?xml version="1.0" encoding="utf-8"?>
<sst xmlns="http://schemas.openxmlformats.org/spreadsheetml/2006/main" count="356" uniqueCount="200">
  <si>
    <t>Scandinavia</t>
  </si>
  <si>
    <t>Benelux</t>
  </si>
  <si>
    <t>Korea</t>
  </si>
  <si>
    <t>2nd Quarter</t>
  </si>
  <si>
    <t>3rd Quarter</t>
  </si>
  <si>
    <t>4th Quarter</t>
  </si>
  <si>
    <t xml:space="preserve">2010 </t>
  </si>
  <si>
    <t>1st Quarter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</si>
  <si>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</si>
  <si>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</si>
  <si>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</si>
  <si>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</si>
  <si>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</si>
  <si>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</si>
  <si>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</si>
  <si>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</si>
  <si>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</si>
  <si>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</si>
  <si>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</si>
  <si>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</si>
  <si>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</si>
  <si>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</si>
  <si>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</si>
  <si>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</si>
  <si>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ASIA</t>
  </si>
  <si>
    <t>Purpose of Visit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</si>
  <si>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</si>
  <si>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r>
      <t xml:space="preserve">Fiji Airways </t>
    </r>
    <r>
      <rPr>
        <vertAlign val="superscript"/>
        <sz val="9"/>
        <rFont val="Bookman Old Style"/>
        <family val="1"/>
      </rPr>
      <t>4</t>
    </r>
  </si>
  <si>
    <t>Lady Naomi</t>
  </si>
  <si>
    <t>Talofa Airways</t>
  </si>
  <si>
    <t>Samoa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</si>
  <si>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</si>
  <si>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>Piriota</t>
  </si>
  <si>
    <t>Aofaiga o Tagata Asiasi Mai</t>
  </si>
  <si>
    <t>Aofaiga o Tagata Taunu'u Mai</t>
  </si>
  <si>
    <t>Aofaiga o Tagata Faimalaga Ese Atu</t>
  </si>
  <si>
    <t>Tagata</t>
  </si>
  <si>
    <t>Ea</t>
  </si>
  <si>
    <t>Sami</t>
  </si>
  <si>
    <t>Aofaiga</t>
  </si>
  <si>
    <t>Femalagaa'i</t>
  </si>
  <si>
    <t>Kuata 1</t>
  </si>
  <si>
    <t>Kuata 2</t>
  </si>
  <si>
    <t>Kuata 3</t>
  </si>
  <si>
    <t>Kuata 4</t>
  </si>
  <si>
    <t xml:space="preserve">     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</si>
  <si>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Ofisa o le Palemia &amp; Kapeneta - Vaega o Femalagaiga; Ofisa o Tupe - Vaega o Tiute ma le</t>
    </r>
  </si>
  <si>
    <r>
      <t xml:space="preserve">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</si>
  <si>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Tausaga</t>
  </si>
  <si>
    <t>Mafuaaga o le Faimalaga Mai</t>
  </si>
  <si>
    <t>Tagata Asiasi Mai</t>
  </si>
  <si>
    <t>Tagatanu'u Toe Fo'i Mai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</si>
  <si>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</si>
  <si>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Nofo Fa'avaitaimi</t>
  </si>
  <si>
    <t>Ali'i</t>
  </si>
  <si>
    <t>Tama'ita'i</t>
  </si>
  <si>
    <t>AOFAIGA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</si>
  <si>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</si>
  <si>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</si>
  <si>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</si>
  <si>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- Vaega o Tiute ma le Ofisa o Fuainumera Fa'amauina</t>
    </r>
  </si>
  <si>
    <t xml:space="preserve">                      2 :   Eseese fuainumera ona o pasene </t>
  </si>
  <si>
    <r>
      <t xml:space="preserve"> 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</si>
  <si>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Atunu'u e Nofomau Ai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</si>
  <si>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</si>
  <si>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  <r>
      <rPr>
        <b/>
        <sz val="9"/>
        <rFont val="Bookman Old Style"/>
        <family val="1"/>
      </rPr>
      <t xml:space="preserve"> </t>
    </r>
  </si>
  <si>
    <t>OSEANIA</t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</si>
  <si>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</si>
  <si>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</si>
  <si>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</si>
  <si>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</si>
  <si>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</si>
  <si>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</si>
  <si>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</si>
  <si>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</si>
  <si>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</si>
  <si>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</si>
  <si>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</si>
  <si>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</si>
  <si>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</si>
  <si>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</si>
  <si>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</si>
  <si>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</si>
  <si>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</si>
  <si>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</si>
  <si>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Ofisa o Fuainumera Fa'amauina</t>
  </si>
  <si>
    <t xml:space="preserve">                                ma tagataanu'u a isi atunu'u o lo'o faigaluega ma nonofo i Samoa. </t>
  </si>
  <si>
    <t xml:space="preserve">             </t>
  </si>
  <si>
    <t xml:space="preserve">                           (ii) O tagata asiasi mai e aofia ai tagatanu'u Samoa o lo'o nonofo ma aumau i atunu'u i fafo</t>
  </si>
  <si>
    <t xml:space="preserve">                           (iii) Scandinavia:  e aofai ai atunu'u o Norway, Sweden, Finland and Denmark.</t>
  </si>
  <si>
    <t xml:space="preserve">                           (iv) Benelux: e aofia ai atunu'u o Belgium, Netherlands and Luxembourg.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</si>
  <si>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</si>
  <si>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- Vaega o Tiute ma le</t>
    </r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</si>
  <si>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 mai,  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</si>
  <si>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</si>
  <si>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t>Pisinisi/</t>
  </si>
  <si>
    <t>Asiasi I Aiga/</t>
  </si>
  <si>
    <t>Ta'aloga</t>
  </si>
  <si>
    <t>Isi</t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</si>
  <si>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</si>
  <si>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Fonotaga</t>
  </si>
  <si>
    <t>Uo</t>
  </si>
  <si>
    <t xml:space="preserve">ISI ATUNU'U  </t>
  </si>
  <si>
    <t xml:space="preserve">                      :    Sa amata mai ona tu'ueseina le vaega o Ta'aloga mai i le Mafuaaga o le Aisasi Mai ia Aukuso 2008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</si>
  <si>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</si>
  <si>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Eseese fuainumera ona o pasene </t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</si>
  <si>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- Vaega o Tiute ma le Ofisa o Fuainumera Fa'amauina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</si>
  <si>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</si>
  <si>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</si>
  <si>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Va'a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</si>
  <si>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</si>
  <si>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</si>
  <si>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</si>
  <si>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EA</t>
  </si>
  <si>
    <t>SAMI</t>
  </si>
  <si>
    <r>
      <t>Va'a Fail</t>
    </r>
    <r>
      <rPr>
        <sz val="8"/>
        <rFont val="Calibri"/>
        <family val="2"/>
      </rPr>
      <t>ā</t>
    </r>
  </si>
  <si>
    <t>Isi Va'aalalo</t>
  </si>
  <si>
    <t>Ea Niu Sila</t>
  </si>
  <si>
    <t>Isi Va'alele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</si>
  <si>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</si>
  <si>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  3:    Virgin Samoa o lea ua fa'aigoina o le Virgin Australia</t>
  </si>
  <si>
    <t xml:space="preserve">                      4:    Polynesian Airlines o lea ua fa'aigoaina o le Samoa Airways</t>
  </si>
  <si>
    <t xml:space="preserve">                      5:    Air Pacific o lea ua fa'aigoaina o le Fiji Airways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</si>
  <si>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</si>
  <si>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</si>
  <si>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</si>
  <si>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</si>
  <si>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</si>
  <si>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</si>
  <si>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</si>
  <si>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</si>
  <si>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</si>
  <si>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</si>
  <si>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</si>
  <si>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</si>
  <si>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</si>
  <si>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</si>
  <si>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</si>
  <si>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</si>
  <si>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</si>
  <si>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</si>
  <si>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>E lē fa'ailoa mai</t>
  </si>
  <si>
    <r>
      <t xml:space="preserve">Vaevaega I Pasene </t>
    </r>
    <r>
      <rPr>
        <b/>
        <i/>
        <vertAlign val="superscript"/>
        <sz val="9"/>
        <rFont val="Bookman Old Style"/>
        <family val="1"/>
      </rPr>
      <t>2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</si>
  <si>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</si>
  <si>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</si>
  <si>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r>
      <t xml:space="preserve">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</si>
  <si>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>E L</t>
    </r>
    <r>
      <rPr>
        <b/>
        <sz val="9"/>
        <rFont val="Calibri"/>
        <family val="2"/>
      </rPr>
      <t>ē</t>
    </r>
    <r>
      <rPr>
        <b/>
        <sz val="9"/>
        <rFont val="Bookman Old Style"/>
        <family val="1"/>
      </rPr>
      <t xml:space="preserve"> Fa'ailoa Mai</t>
    </r>
  </si>
  <si>
    <t>Pusa 1: Aofaiga o Tagata Taunu'u Mai, Faimalaga Ese Atu ma Tagata Femalagaa'i Fa'ale Kuata , 2013 - 2019</t>
  </si>
  <si>
    <t>Tagatanu'u</t>
  </si>
  <si>
    <t>Sitiseni Samoa</t>
  </si>
  <si>
    <t>Tagata Nofo Fa'avaitaimi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</si>
  <si>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</si>
  <si>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</si>
  <si>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t>Isi Atunuu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</si>
  <si>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</si>
  <si>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</si>
  <si>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t xml:space="preserve">                     1 :   Fuainumera lē tumau</t>
  </si>
  <si>
    <t>Mafuaaga o le Faigamalaga Ese Atu</t>
  </si>
  <si>
    <t>Tagatanuu o Samoa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</si>
  <si>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</si>
  <si>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Malōlō/Tafafao</t>
  </si>
  <si>
    <t>Asiasi I Aiga ma Uo</t>
  </si>
  <si>
    <t>Pisinisi ma Fonotaga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</si>
  <si>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</si>
  <si>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</t>
    </r>
  </si>
  <si>
    <t xml:space="preserve">                            ma le Ofisa o Fuainumera Fa'amauina</t>
  </si>
  <si>
    <t>Atunuu o lo'o Faimalaga Ese Atu Iai</t>
  </si>
  <si>
    <t>Ituaiga</t>
  </si>
  <si>
    <t>Alii</t>
  </si>
  <si>
    <t xml:space="preserve">Amerika  </t>
  </si>
  <si>
    <t>Isi Atunu'u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</si>
  <si>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</t>
    </r>
  </si>
  <si>
    <t xml:space="preserve">                           Ofisa o Fuainumera Fa'amauina</t>
  </si>
  <si>
    <t xml:space="preserve">                    1 :    Fuainumera lē tumau</t>
  </si>
  <si>
    <t>ITUAIGA GALUEGA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</si>
  <si>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</si>
  <si>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</si>
  <si>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</si>
  <si>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</si>
  <si>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</si>
  <si>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</si>
  <si>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</si>
  <si>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</si>
  <si>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</si>
  <si>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</si>
  <si>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</si>
  <si>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</si>
  <si>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t>Not Stated</t>
  </si>
  <si>
    <r>
      <t xml:space="preserve">Vaevaega I Pasene </t>
    </r>
    <r>
      <rPr>
        <b/>
        <vertAlign val="superscript"/>
        <sz val="8"/>
        <rFont val="Bookman Old Style"/>
        <family val="1"/>
      </rPr>
      <t>3</t>
    </r>
  </si>
  <si>
    <r>
      <t xml:space="preserve">Fa'amaumauga :  </t>
    </r>
    <r>
      <rPr>
        <sz val="9"/>
        <rFont val="Bookman Old Style"/>
        <family val="1"/>
      </rPr>
      <t xml:space="preserve"> Ofisa o le Palemia &amp; Kapeneta - Vaega o Femalagaiga; Ofisa o Tupe Maua - Vaega o Tiute ma le </t>
    </r>
  </si>
  <si>
    <r>
      <t xml:space="preserve">Pusa 2: Aofaiga o Tagata Taunu'u Mai i Tausaga, Mafuaaga o le Faimalaga Mai, ma le Ituaiga,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</si>
  <si>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</si>
  <si>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4: Atunu'u e Nofomau Ai ma le Mafuaaga o le Asiasi Mai o Tagata Asiasi Mai,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</si>
  <si>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</si>
  <si>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</si>
  <si>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7: Aofaiga o Tagatanu'u ma le Ituaiga Sitiseni sa Faimalaga Ese Atu ma le Ituaiga, Kuata 2 2019 </t>
    </r>
    <r>
      <rPr>
        <u/>
        <vertAlign val="superscript"/>
        <sz val="10"/>
        <rFont val="Bookman Old Style"/>
        <family val="1"/>
      </rPr>
      <t>1</t>
    </r>
  </si>
  <si>
    <r>
      <t xml:space="preserve">Pusa 8: Mafuaaga o le Faigamala Ese Atu ma le Ituaiga, Kuata 2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</si>
  <si>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9: Atunuu o lo'o Faimalaga Ese Atu iai ma le Ituaiga, Kuata 2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</si>
  <si>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10: Galuega a Tagata Faimalaga Ese Atu ma le Ituaiga, Kuata 2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</si>
  <si>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t>Isi Atunuu o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</si>
</sst>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;[Red]#,##0"/>
    <numFmt numFmtId="168" formatCode="0.0%"/>
    <numFmt numFmtId="169" formatCode="0.0;[Red]0.0"/>
    <numFmt numFmtId="170" formatCode="_(* #,##0_);_(* \(#,##0\);_(* &quot;-&quot;??_);_(@_)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9"/>
      <name val="Bookman Old Style"/>
      <family val="1"/>
    </font>
    <font>
      <sz val="8"/>
      <name val="Calibri"/>
      <family val="2"/>
    </font>
    <font>
      <b/>
      <i/>
      <vertAlign val="superscript"/>
      <sz val="9"/>
      <name val="Bookman Old Style"/>
      <family val="1"/>
    </font>
    <font>
      <sz val="10"/>
      <name val="Arial"/>
      <family val="2"/>
    </font>
    <font>
      <i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0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40" fillId="0" borderId="0"/>
    <xf numFmtId="0" fontId="1" fillId="0" borderId="0"/>
    <xf numFmtId="164" fontId="5" fillId="0" borderId="0" applyFont="0" applyFill="0" applyBorder="0" applyAlignment="0" applyProtection="0"/>
  </cellStyleXfs>
  <cellXfs count="423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7" fillId="0" borderId="0" xfId="76" applyFont="1"/>
    <xf numFmtId="0" fontId="21" fillId="0" borderId="0" xfId="76"/>
    <xf numFmtId="0" fontId="21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1" fillId="0" borderId="0" xfId="76" applyFill="1"/>
    <xf numFmtId="167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6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0" fontId="10" fillId="0" borderId="0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1" fillId="0" borderId="0" xfId="76" applyFill="1" applyBorder="1"/>
    <xf numFmtId="0" fontId="21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4" fillId="0" borderId="0" xfId="76" applyFont="1" applyFill="1" applyBorder="1" applyAlignment="1">
      <alignment horizontal="left"/>
    </xf>
    <xf numFmtId="0" fontId="15" fillId="0" borderId="0" xfId="76" applyFont="1"/>
    <xf numFmtId="3" fontId="15" fillId="0" borderId="0" xfId="76" applyNumberFormat="1" applyFont="1"/>
    <xf numFmtId="0" fontId="24" fillId="0" borderId="0" xfId="76" applyFont="1"/>
    <xf numFmtId="0" fontId="21" fillId="0" borderId="0" xfId="76" applyNumberFormat="1"/>
    <xf numFmtId="0" fontId="17" fillId="0" borderId="0" xfId="76" applyFont="1" applyBorder="1" applyAlignment="1"/>
    <xf numFmtId="0" fontId="16" fillId="0" borderId="0" xfId="76" applyFont="1" applyBorder="1" applyAlignment="1"/>
    <xf numFmtId="0" fontId="25" fillId="0" borderId="4" xfId="76" applyFont="1" applyBorder="1"/>
    <xf numFmtId="0" fontId="25" fillId="0" borderId="0" xfId="76" applyFont="1" applyBorder="1"/>
    <xf numFmtId="0" fontId="26" fillId="0" borderId="0" xfId="76" applyFont="1" applyBorder="1"/>
    <xf numFmtId="0" fontId="16" fillId="0" borderId="0" xfId="76" applyFont="1" applyBorder="1"/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8" xfId="76" applyFont="1" applyBorder="1" applyAlignment="1">
      <alignment horizontal="center"/>
    </xf>
    <xf numFmtId="3" fontId="11" fillId="0" borderId="0" xfId="76" applyNumberFormat="1" applyFont="1"/>
    <xf numFmtId="16" fontId="9" fillId="0" borderId="9" xfId="76" quotePrefix="1" applyNumberFormat="1" applyFont="1" applyBorder="1" applyAlignment="1">
      <alignment horizontal="center"/>
    </xf>
    <xf numFmtId="0" fontId="9" fillId="0" borderId="9" xfId="76" applyFont="1" applyBorder="1" applyAlignment="1">
      <alignment horizontal="center"/>
    </xf>
    <xf numFmtId="0" fontId="9" fillId="0" borderId="10" xfId="76" applyFont="1" applyBorder="1" applyAlignment="1">
      <alignment horizontal="center"/>
    </xf>
    <xf numFmtId="165" fontId="12" fillId="2" borderId="2" xfId="76" applyNumberFormat="1" applyFont="1" applyFill="1" applyBorder="1" applyAlignment="1">
      <alignment horizontal="right" vertical="center"/>
    </xf>
    <xf numFmtId="165" fontId="12" fillId="2" borderId="3" xfId="76" applyNumberFormat="1" applyFont="1" applyFill="1" applyBorder="1" applyAlignment="1">
      <alignment horizontal="right" vertical="center"/>
    </xf>
    <xf numFmtId="0" fontId="16" fillId="0" borderId="0" xfId="76" applyFont="1"/>
    <xf numFmtId="0" fontId="10" fillId="0" borderId="0" xfId="76" applyFont="1" applyAlignment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7" fillId="0" borderId="0" xfId="76" applyFont="1" applyAlignment="1">
      <alignment horizontal="left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8" fillId="2" borderId="7" xfId="76" applyNumberFormat="1" applyFont="1" applyFill="1" applyBorder="1" applyAlignment="1">
      <alignment horizontal="right" vertical="center"/>
    </xf>
    <xf numFmtId="3" fontId="28" fillId="2" borderId="0" xfId="76" applyNumberFormat="1" applyFont="1" applyFill="1" applyBorder="1" applyAlignment="1">
      <alignment horizontal="right" vertical="center"/>
    </xf>
    <xf numFmtId="3" fontId="20" fillId="2" borderId="0" xfId="76" applyNumberFormat="1" applyFont="1" applyFill="1" applyBorder="1" applyAlignment="1">
      <alignment horizontal="right" vertical="center"/>
    </xf>
    <xf numFmtId="165" fontId="28" fillId="2" borderId="0" xfId="76" applyNumberFormat="1" applyFont="1" applyFill="1" applyBorder="1" applyAlignment="1">
      <alignment horizontal="right" vertical="center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5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0" fillId="2" borderId="0" xfId="76" applyNumberFormat="1" applyFont="1" applyFill="1" applyBorder="1" applyAlignment="1">
      <alignment horizontal="right"/>
    </xf>
    <xf numFmtId="3" fontId="16" fillId="0" borderId="0" xfId="76" applyNumberFormat="1" applyFont="1"/>
    <xf numFmtId="0" fontId="11" fillId="2" borderId="0" xfId="76" applyFont="1" applyFill="1" applyBorder="1" applyAlignment="1">
      <alignment horizontal="right"/>
    </xf>
    <xf numFmtId="3" fontId="20" fillId="2" borderId="2" xfId="76" applyNumberFormat="1" applyFont="1" applyFill="1" applyBorder="1" applyAlignment="1">
      <alignment horizontal="right" vertical="center"/>
    </xf>
    <xf numFmtId="3" fontId="20" fillId="2" borderId="3" xfId="76" applyNumberFormat="1" applyFont="1" applyFill="1" applyBorder="1" applyAlignment="1">
      <alignment horizontal="right" vertical="center"/>
    </xf>
    <xf numFmtId="165" fontId="28" fillId="2" borderId="5" xfId="76" applyNumberFormat="1" applyFont="1" applyFill="1" applyBorder="1" applyAlignment="1">
      <alignment horizontal="right" vertical="center"/>
    </xf>
    <xf numFmtId="165" fontId="28" fillId="2" borderId="4" xfId="76" applyNumberFormat="1" applyFont="1" applyFill="1" applyBorder="1" applyAlignment="1">
      <alignment horizontal="right" vertical="center"/>
    </xf>
    <xf numFmtId="168" fontId="28" fillId="2" borderId="4" xfId="76" applyNumberFormat="1" applyFont="1" applyFill="1" applyBorder="1" applyAlignment="1">
      <alignment horizontal="right" vertical="center"/>
    </xf>
    <xf numFmtId="0" fontId="29" fillId="2" borderId="0" xfId="76" applyFont="1" applyFill="1" applyBorder="1" applyAlignment="1">
      <alignment vertical="center"/>
    </xf>
    <xf numFmtId="165" fontId="12" fillId="2" borderId="0" xfId="76" applyNumberFormat="1" applyFont="1" applyFill="1" applyBorder="1" applyAlignment="1">
      <alignment horizontal="right" vertical="center"/>
    </xf>
    <xf numFmtId="168" fontId="12" fillId="2" borderId="0" xfId="76" applyNumberFormat="1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horizontal="right" vertical="center"/>
    </xf>
    <xf numFmtId="0" fontId="23" fillId="0" borderId="0" xfId="76" applyFont="1"/>
    <xf numFmtId="0" fontId="30" fillId="0" borderId="0" xfId="76" applyFont="1"/>
    <xf numFmtId="167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3" fontId="9" fillId="2" borderId="7" xfId="76" applyNumberFormat="1" applyFont="1" applyFill="1" applyBorder="1" applyAlignment="1">
      <alignment horizontal="right"/>
    </xf>
    <xf numFmtId="166" fontId="12" fillId="2" borderId="1" xfId="76" applyNumberFormat="1" applyFont="1" applyFill="1" applyBorder="1" applyAlignment="1">
      <alignment horizontal="right"/>
    </xf>
    <xf numFmtId="166" fontId="12" fillId="2" borderId="0" xfId="76" applyNumberFormat="1" applyFont="1" applyFill="1" applyBorder="1" applyAlignment="1">
      <alignment horizontal="right"/>
    </xf>
    <xf numFmtId="3" fontId="21" fillId="0" borderId="0" xfId="76" applyNumberFormat="1"/>
    <xf numFmtId="3" fontId="31" fillId="0" borderId="0" xfId="76" applyNumberFormat="1" applyFont="1" applyBorder="1"/>
    <xf numFmtId="166" fontId="12" fillId="2" borderId="3" xfId="76" applyNumberFormat="1" applyFont="1" applyFill="1" applyBorder="1" applyAlignment="1">
      <alignment horizontal="right" vertical="center"/>
    </xf>
    <xf numFmtId="166" fontId="12" fillId="2" borderId="0" xfId="76" applyNumberFormat="1" applyFont="1" applyFill="1" applyBorder="1" applyAlignment="1">
      <alignment horizontal="center" vertical="center"/>
    </xf>
    <xf numFmtId="166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7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1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5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5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5" fillId="2" borderId="0" xfId="76" applyFont="1" applyFill="1" applyBorder="1" applyAlignment="1">
      <alignment vertical="center"/>
    </xf>
    <xf numFmtId="169" fontId="10" fillId="2" borderId="0" xfId="76" applyNumberFormat="1" applyFont="1" applyFill="1" applyBorder="1" applyAlignment="1">
      <alignment horizontal="right" vertical="center"/>
    </xf>
    <xf numFmtId="3" fontId="9" fillId="2" borderId="5" xfId="76" applyNumberFormat="1" applyFont="1" applyFill="1" applyBorder="1" applyAlignment="1">
      <alignment horizontal="right" vertical="center"/>
    </xf>
    <xf numFmtId="165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9" fontId="9" fillId="2" borderId="4" xfId="76" applyNumberFormat="1" applyFont="1" applyFill="1" applyBorder="1" applyAlignment="1">
      <alignment horizontal="right" vertical="center"/>
    </xf>
    <xf numFmtId="165" fontId="16" fillId="0" borderId="0" xfId="76" applyNumberFormat="1" applyFont="1"/>
    <xf numFmtId="2" fontId="16" fillId="0" borderId="0" xfId="76" applyNumberFormat="1" applyFont="1"/>
    <xf numFmtId="0" fontId="8" fillId="0" borderId="0" xfId="76" applyFont="1" applyBorder="1"/>
    <xf numFmtId="0" fontId="19" fillId="0" borderId="0" xfId="76" applyFont="1"/>
    <xf numFmtId="0" fontId="15" fillId="0" borderId="0" xfId="76" applyNumberFormat="1" applyFont="1"/>
    <xf numFmtId="0" fontId="24" fillId="0" borderId="0" xfId="76" applyNumberFormat="1" applyFont="1"/>
    <xf numFmtId="165" fontId="21" fillId="0" borderId="0" xfId="76" applyNumberFormat="1"/>
    <xf numFmtId="170" fontId="10" fillId="0" borderId="0" xfId="105" applyNumberFormat="1" applyFont="1" applyFill="1" applyBorder="1" applyAlignment="1">
      <alignment horizontal="center"/>
    </xf>
    <xf numFmtId="165" fontId="15" fillId="0" borderId="0" xfId="76" applyNumberFormat="1" applyFont="1"/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3" fillId="2" borderId="0" xfId="0" applyNumberFormat="1" applyFont="1" applyFill="1" applyBorder="1"/>
    <xf numFmtId="3" fontId="11" fillId="0" borderId="0" xfId="76" applyNumberFormat="1" applyFont="1" applyBorder="1"/>
    <xf numFmtId="3" fontId="33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165" fontId="12" fillId="0" borderId="4" xfId="76" applyNumberFormat="1" applyFont="1" applyBorder="1" applyAlignment="1">
      <alignment horizontal="right" vertical="center"/>
    </xf>
    <xf numFmtId="165" fontId="12" fillId="2" borderId="4" xfId="76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19" fillId="0" borderId="0" xfId="0" applyFont="1" applyBorder="1"/>
    <xf numFmtId="0" fontId="34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1" fillId="0" borderId="6" xfId="76" applyNumberFormat="1" applyFont="1" applyBorder="1"/>
    <xf numFmtId="3" fontId="31" fillId="0" borderId="7" xfId="76" applyNumberFormat="1" applyFont="1" applyBorder="1"/>
    <xf numFmtId="3" fontId="31" fillId="0" borderId="1" xfId="0" applyNumberFormat="1" applyFont="1" applyFill="1" applyBorder="1"/>
    <xf numFmtId="3" fontId="31" fillId="0" borderId="0" xfId="0" applyNumberFormat="1" applyFont="1" applyFill="1" applyBorder="1"/>
    <xf numFmtId="3" fontId="31" fillId="0" borderId="4" xfId="0" applyNumberFormat="1" applyFont="1" applyFill="1" applyBorder="1"/>
    <xf numFmtId="3" fontId="20" fillId="0" borderId="6" xfId="76" applyNumberFormat="1" applyFont="1" applyBorder="1" applyAlignment="1">
      <alignment horizontal="right"/>
    </xf>
    <xf numFmtId="3" fontId="20" fillId="0" borderId="7" xfId="76" applyNumberFormat="1" applyFont="1" applyBorder="1" applyAlignment="1">
      <alignment horizontal="right"/>
    </xf>
    <xf numFmtId="3" fontId="20" fillId="0" borderId="5" xfId="76" applyNumberFormat="1" applyFont="1" applyBorder="1" applyAlignment="1">
      <alignment horizontal="right"/>
    </xf>
    <xf numFmtId="3" fontId="20" fillId="2" borderId="1" xfId="76" applyNumberFormat="1" applyFont="1" applyFill="1" applyBorder="1" applyAlignment="1">
      <alignment horizontal="right" vertical="center"/>
    </xf>
    <xf numFmtId="170" fontId="10" fillId="2" borderId="0" xfId="105" applyNumberFormat="1" applyFont="1" applyFill="1" applyBorder="1" applyAlignment="1">
      <alignment horizontal="right" vertical="center"/>
    </xf>
    <xf numFmtId="0" fontId="24" fillId="0" borderId="0" xfId="76" applyFont="1" applyBorder="1" applyAlignment="1">
      <alignment vertical="center"/>
    </xf>
    <xf numFmtId="3" fontId="9" fillId="0" borderId="9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3" fontId="9" fillId="0" borderId="9" xfId="76" applyNumberFormat="1" applyFont="1" applyFill="1" applyBorder="1" applyAlignment="1">
      <alignment horizontal="center"/>
    </xf>
    <xf numFmtId="3" fontId="9" fillId="2" borderId="9" xfId="76" applyNumberFormat="1" applyFont="1" applyFill="1" applyBorder="1" applyAlignment="1">
      <alignment horizontal="center"/>
    </xf>
    <xf numFmtId="167" fontId="9" fillId="0" borderId="7" xfId="76" applyNumberFormat="1" applyFont="1" applyFill="1" applyBorder="1" applyAlignment="1">
      <alignment horizontal="center"/>
    </xf>
    <xf numFmtId="167" fontId="9" fillId="0" borderId="9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0" xfId="76" applyNumberFormat="1" applyFont="1" applyFill="1" applyBorder="1" applyAlignment="1">
      <alignment horizontal="center"/>
    </xf>
    <xf numFmtId="3" fontId="10" fillId="2" borderId="9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0" xfId="76" applyNumberFormat="1" applyFont="1" applyFill="1" applyBorder="1" applyAlignment="1">
      <alignment horizontal="center"/>
    </xf>
    <xf numFmtId="3" fontId="10" fillId="0" borderId="8" xfId="76" applyNumberFormat="1" applyFont="1" applyFill="1" applyBorder="1" applyAlignment="1">
      <alignment horizontal="center"/>
    </xf>
    <xf numFmtId="3" fontId="10" fillId="0" borderId="9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0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8" xfId="105" applyNumberFormat="1" applyFont="1" applyFill="1" applyBorder="1" applyAlignment="1">
      <alignment horizontal="center"/>
    </xf>
    <xf numFmtId="3" fontId="10" fillId="2" borderId="9" xfId="105" applyNumberFormat="1" applyFont="1" applyFill="1" applyBorder="1" applyAlignment="1">
      <alignment horizontal="center"/>
    </xf>
    <xf numFmtId="3" fontId="10" fillId="2" borderId="10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9" xfId="105" applyNumberFormat="1" applyFont="1" applyFill="1" applyBorder="1" applyAlignment="1">
      <alignment horizontal="center"/>
    </xf>
    <xf numFmtId="3" fontId="10" fillId="0" borderId="10" xfId="105" applyNumberFormat="1" applyFont="1" applyFill="1" applyBorder="1" applyAlignment="1">
      <alignment horizontal="center"/>
    </xf>
    <xf numFmtId="0" fontId="6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" xfId="14" applyNumberFormat="1" applyFont="1" applyFill="1" applyBorder="1" applyAlignment="1">
      <alignment horizontal="left"/>
    </xf>
    <xf numFmtId="0" fontId="10" fillId="0" borderId="0" xfId="14" applyNumberFormat="1" applyFont="1" applyFill="1" applyBorder="1" applyAlignment="1">
      <alignment horizontal="left"/>
    </xf>
    <xf numFmtId="0" fontId="10" fillId="0" borderId="4" xfId="1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/>
    </xf>
    <xf numFmtId="166" fontId="15" fillId="0" borderId="0" xfId="0" applyNumberFormat="1" applyFont="1"/>
    <xf numFmtId="3" fontId="15" fillId="0" borderId="0" xfId="0" applyNumberFormat="1" applyFont="1"/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9" fillId="0" borderId="7" xfId="14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9" fillId="0" borderId="3" xfId="14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2" fillId="2" borderId="0" xfId="14" applyFont="1" applyFill="1" applyBorder="1" applyAlignment="1">
      <alignment vertical="center"/>
    </xf>
    <xf numFmtId="0" fontId="10" fillId="2" borderId="0" xfId="14" applyFont="1" applyFill="1" applyBorder="1"/>
    <xf numFmtId="0" fontId="1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0" xfId="0" applyFont="1" applyAlignment="1"/>
    <xf numFmtId="0" fontId="2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24" fillId="0" borderId="0" xfId="0" applyFont="1" applyFill="1" applyAlignment="1">
      <alignment vertical="center"/>
    </xf>
    <xf numFmtId="0" fontId="9" fillId="2" borderId="3" xfId="14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2" borderId="0" xfId="14" applyFont="1" applyFill="1" applyBorder="1" applyAlignment="1"/>
    <xf numFmtId="0" fontId="9" fillId="2" borderId="10" xfId="14" applyFont="1" applyFill="1" applyBorder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2" borderId="3" xfId="1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6" fillId="0" borderId="0" xfId="0" applyFont="1" applyFill="1"/>
    <xf numFmtId="0" fontId="6" fillId="0" borderId="0" xfId="14" applyFont="1"/>
    <xf numFmtId="0" fontId="29" fillId="0" borderId="3" xfId="0" applyFont="1" applyFill="1" applyBorder="1" applyAlignment="1">
      <alignment horizontal="left" vertical="center"/>
    </xf>
    <xf numFmtId="0" fontId="21" fillId="0" borderId="3" xfId="76" applyBorder="1"/>
    <xf numFmtId="0" fontId="9" fillId="0" borderId="0" xfId="76" applyNumberFormat="1" applyFont="1" applyFill="1" applyBorder="1" applyAlignment="1">
      <alignment horizontal="left"/>
    </xf>
    <xf numFmtId="0" fontId="10" fillId="0" borderId="9" xfId="14" applyNumberFormat="1" applyFont="1" applyFill="1" applyBorder="1" applyAlignment="1">
      <alignment horizontal="left"/>
    </xf>
    <xf numFmtId="3" fontId="20" fillId="2" borderId="6" xfId="76" applyNumberFormat="1" applyFont="1" applyFill="1" applyBorder="1" applyAlignment="1">
      <alignment horizontal="right" vertical="center"/>
    </xf>
    <xf numFmtId="166" fontId="12" fillId="2" borderId="5" xfId="76" applyNumberFormat="1" applyFont="1" applyFill="1" applyBorder="1" applyAlignment="1">
      <alignment horizontal="right" vertical="center"/>
    </xf>
    <xf numFmtId="3" fontId="10" fillId="0" borderId="8" xfId="105" applyNumberFormat="1" applyFont="1" applyFill="1" applyBorder="1" applyAlignment="1"/>
    <xf numFmtId="3" fontId="10" fillId="0" borderId="9" xfId="105" applyNumberFormat="1" applyFont="1" applyFill="1" applyBorder="1" applyAlignment="1"/>
    <xf numFmtId="3" fontId="10" fillId="0" borderId="0" xfId="105" applyNumberFormat="1" applyFont="1" applyFill="1" applyBorder="1" applyAlignment="1"/>
    <xf numFmtId="3" fontId="10" fillId="0" borderId="4" xfId="105" applyNumberFormat="1" applyFont="1" applyFill="1" applyBorder="1" applyAlignment="1"/>
    <xf numFmtId="0" fontId="10" fillId="2" borderId="9" xfId="76" applyNumberFormat="1" applyFont="1" applyFill="1" applyBorder="1" applyAlignment="1">
      <alignment horizontal="center"/>
    </xf>
    <xf numFmtId="0" fontId="10" fillId="2" borderId="10" xfId="76" applyNumberFormat="1" applyFont="1" applyFill="1" applyBorder="1" applyAlignment="1">
      <alignment horizontal="center"/>
    </xf>
    <xf numFmtId="3" fontId="6" fillId="0" borderId="0" xfId="91" applyNumberFormat="1" applyFont="1" applyBorder="1" applyAlignment="1"/>
    <xf numFmtId="3" fontId="8" fillId="0" borderId="0" xfId="91" applyNumberFormat="1" applyFont="1" applyBorder="1" applyAlignment="1">
      <alignment horizontal="center"/>
    </xf>
    <xf numFmtId="0" fontId="16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0" xfId="91" applyNumberFormat="1" applyFont="1" applyFill="1" applyBorder="1" applyAlignment="1">
      <alignment horizontal="right" vertical="center"/>
    </xf>
    <xf numFmtId="3" fontId="9" fillId="2" borderId="11" xfId="91" applyNumberFormat="1" applyFont="1" applyFill="1" applyBorder="1" applyAlignment="1">
      <alignment horizontal="left" vertical="center"/>
    </xf>
    <xf numFmtId="3" fontId="9" fillId="2" borderId="3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10" fillId="2" borderId="9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6" fontId="9" fillId="2" borderId="0" xfId="91" applyNumberFormat="1" applyFont="1" applyFill="1" applyBorder="1" applyAlignment="1">
      <alignment horizontal="right" vertical="center"/>
    </xf>
    <xf numFmtId="0" fontId="10" fillId="0" borderId="9" xfId="106" applyFont="1" applyFill="1" applyBorder="1" applyAlignment="1">
      <alignment horizontal="left"/>
    </xf>
    <xf numFmtId="0" fontId="10" fillId="0" borderId="9" xfId="106" applyFont="1" applyFill="1" applyBorder="1"/>
    <xf numFmtId="165" fontId="12" fillId="2" borderId="11" xfId="91" applyNumberFormat="1" applyFont="1" applyFill="1" applyBorder="1" applyAlignment="1">
      <alignment vertical="center"/>
    </xf>
    <xf numFmtId="165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5" fontId="8" fillId="2" borderId="0" xfId="91" applyNumberFormat="1" applyFont="1" applyFill="1" applyBorder="1" applyAlignment="1">
      <alignment horizontal="center" vertical="center"/>
    </xf>
    <xf numFmtId="0" fontId="15" fillId="0" borderId="0" xfId="106" applyFont="1" applyFill="1" applyBorder="1" applyAlignment="1">
      <alignment horizontal="left" vertical="center"/>
    </xf>
    <xf numFmtId="0" fontId="16" fillId="0" borderId="0" xfId="91" applyFont="1" applyAlignment="1">
      <alignment horizontal="center"/>
    </xf>
    <xf numFmtId="0" fontId="15" fillId="0" borderId="0" xfId="106" applyFont="1" applyAlignment="1"/>
    <xf numFmtId="0" fontId="15" fillId="0" borderId="0" xfId="106" applyFont="1" applyAlignment="1">
      <alignment vertical="center"/>
    </xf>
    <xf numFmtId="0" fontId="6" fillId="0" borderId="0" xfId="4" applyFont="1" applyBorder="1"/>
    <xf numFmtId="0" fontId="8" fillId="0" borderId="0" xfId="4" applyFont="1" applyBorder="1"/>
    <xf numFmtId="0" fontId="16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/>
    </xf>
    <xf numFmtId="3" fontId="9" fillId="2" borderId="7" xfId="4" applyNumberFormat="1" applyFont="1" applyFill="1" applyBorder="1" applyAlignment="1">
      <alignment horizontal="right" vertical="center"/>
    </xf>
    <xf numFmtId="3" fontId="9" fillId="2" borderId="0" xfId="4" applyNumberFormat="1" applyFont="1" applyFill="1" applyBorder="1" applyAlignment="1">
      <alignment horizontal="right" vertical="center"/>
    </xf>
    <xf numFmtId="0" fontId="10" fillId="0" borderId="0" xfId="106" applyFont="1" applyFill="1" applyBorder="1" applyAlignment="1">
      <alignment horizontal="left" vertical="center"/>
    </xf>
    <xf numFmtId="3" fontId="10" fillId="0" borderId="7" xfId="107" applyNumberFormat="1" applyFont="1" applyBorder="1" applyAlignment="1">
      <alignment vertical="center"/>
    </xf>
    <xf numFmtId="166" fontId="9" fillId="2" borderId="0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3" fontId="10" fillId="0" borderId="5" xfId="107" applyNumberFormat="1" applyFont="1" applyBorder="1" applyAlignment="1">
      <alignment vertical="center"/>
    </xf>
    <xf numFmtId="166" fontId="9" fillId="2" borderId="4" xfId="4" applyNumberFormat="1" applyFont="1" applyFill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0" fontId="9" fillId="2" borderId="3" xfId="106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5" fontId="8" fillId="2" borderId="0" xfId="4" applyNumberFormat="1" applyFont="1" applyFill="1" applyBorder="1" applyAlignment="1">
      <alignment horizontal="center" vertical="center"/>
    </xf>
    <xf numFmtId="0" fontId="16" fillId="0" borderId="0" xfId="4" applyFont="1"/>
    <xf numFmtId="0" fontId="9" fillId="0" borderId="0" xfId="4" applyFont="1" applyBorder="1"/>
    <xf numFmtId="0" fontId="9" fillId="0" borderId="2" xfId="4" applyFont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vertical="center"/>
    </xf>
    <xf numFmtId="49" fontId="9" fillId="2" borderId="3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0" fontId="10" fillId="0" borderId="0" xfId="106" applyFont="1" applyFill="1" applyBorder="1" applyAlignment="1">
      <alignment horizontal="left"/>
    </xf>
    <xf numFmtId="166" fontId="12" fillId="0" borderId="0" xfId="4" applyNumberFormat="1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left" vertical="center"/>
    </xf>
    <xf numFmtId="0" fontId="14" fillId="0" borderId="3" xfId="106" applyFont="1" applyFill="1" applyBorder="1" applyAlignment="1">
      <alignment horizontal="left" vertical="center"/>
    </xf>
    <xf numFmtId="166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6" fontId="9" fillId="0" borderId="0" xfId="4" applyNumberFormat="1" applyFont="1" applyBorder="1" applyAlignment="1">
      <alignment horizontal="center" vertical="center"/>
    </xf>
    <xf numFmtId="166" fontId="9" fillId="0" borderId="0" xfId="4" applyNumberFormat="1" applyFont="1" applyBorder="1"/>
    <xf numFmtId="0" fontId="6" fillId="0" borderId="0" xfId="4" applyFont="1" applyBorder="1" applyAlignment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6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6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3" xfId="106" applyFont="1" applyFill="1" applyBorder="1" applyAlignment="1">
      <alignment horizontal="left" vertical="center"/>
    </xf>
    <xf numFmtId="165" fontId="9" fillId="0" borderId="3" xfId="4" applyNumberFormat="1" applyFont="1" applyBorder="1" applyAlignment="1">
      <alignment vertical="center"/>
    </xf>
    <xf numFmtId="0" fontId="14" fillId="0" borderId="0" xfId="4" applyFont="1" applyFill="1" applyBorder="1" applyAlignment="1">
      <alignment horizontal="left"/>
    </xf>
    <xf numFmtId="166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0" fillId="0" borderId="0" xfId="4" applyNumberFormat="1" applyFont="1" applyBorder="1"/>
    <xf numFmtId="0" fontId="14" fillId="0" borderId="0" xfId="4" applyFont="1" applyFill="1" applyBorder="1" applyAlignment="1"/>
    <xf numFmtId="0" fontId="10" fillId="0" borderId="8" xfId="14" applyNumberFormat="1" applyFont="1" applyFill="1" applyBorder="1" applyAlignment="1">
      <alignment horizontal="left"/>
    </xf>
    <xf numFmtId="0" fontId="9" fillId="0" borderId="10" xfId="14" applyNumberFormat="1" applyFont="1" applyFill="1" applyBorder="1" applyAlignment="1">
      <alignment horizontal="left"/>
    </xf>
    <xf numFmtId="3" fontId="9" fillId="0" borderId="4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/>
    <xf numFmtId="3" fontId="9" fillId="0" borderId="4" xfId="76" applyNumberFormat="1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1" xfId="14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9" fontId="20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6" fontId="12" fillId="2" borderId="2" xfId="76" applyNumberFormat="1" applyFont="1" applyFill="1" applyBorder="1" applyAlignment="1">
      <alignment horizontal="center" vertical="center"/>
    </xf>
    <xf numFmtId="166" fontId="12" fillId="2" borderId="3" xfId="76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9" fillId="0" borderId="3" xfId="106" applyNumberFormat="1" applyFont="1" applyBorder="1" applyAlignment="1">
      <alignment horizontal="center" vertical="center"/>
    </xf>
    <xf numFmtId="0" fontId="9" fillId="0" borderId="3" xfId="106" applyFont="1" applyFill="1" applyBorder="1" applyAlignment="1">
      <alignment horizontal="center" vertical="center"/>
    </xf>
    <xf numFmtId="3" fontId="9" fillId="2" borderId="0" xfId="91" applyNumberFormat="1" applyFont="1" applyFill="1" applyBorder="1" applyAlignment="1">
      <alignment horizontal="center" vertical="center"/>
    </xf>
    <xf numFmtId="165" fontId="12" fillId="2" borderId="3" xfId="91" applyNumberFormat="1" applyFont="1" applyFill="1" applyBorder="1" applyAlignment="1">
      <alignment horizontal="center" vertical="center"/>
    </xf>
    <xf numFmtId="49" fontId="15" fillId="0" borderId="0" xfId="106" applyNumberFormat="1" applyFont="1" applyAlignment="1">
      <alignment horizontal="left"/>
    </xf>
    <xf numFmtId="3" fontId="9" fillId="2" borderId="8" xfId="91" applyNumberFormat="1" applyFont="1" applyFill="1" applyBorder="1" applyAlignment="1">
      <alignment horizontal="center" vertical="center"/>
    </xf>
    <xf numFmtId="3" fontId="9" fillId="2" borderId="9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10" fillId="2" borderId="3" xfId="4" applyNumberFormat="1" applyFont="1" applyFill="1" applyBorder="1" applyAlignment="1">
      <alignment horizontal="center" vertical="center"/>
    </xf>
    <xf numFmtId="166" fontId="12" fillId="2" borderId="2" xfId="4" applyNumberFormat="1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center" vertical="center"/>
    </xf>
    <xf numFmtId="0" fontId="15" fillId="0" borderId="0" xfId="106" applyFont="1" applyAlignment="1">
      <alignment horizontal="left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166" fontId="9" fillId="0" borderId="3" xfId="4" applyNumberFormat="1" applyFont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6" fontId="12" fillId="0" borderId="5" xfId="4" applyNumberFormat="1" applyFont="1" applyBorder="1" applyAlignment="1">
      <alignment horizontal="center" vertical="center"/>
    </xf>
    <xf numFmtId="166" fontId="12" fillId="0" borderId="4" xfId="4" applyNumberFormat="1" applyFont="1" applyBorder="1" applyAlignment="1">
      <alignment horizontal="center" vertical="center"/>
    </xf>
  </cellXfs>
  <cellStyles count="109">
    <cellStyle name="Comma" xfId="105" builtinId="3"/>
    <cellStyle name="Comma 2" xfId="77"/>
    <cellStyle name="Comma 2 2" xfId="108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50" workbookViewId="0">
      <selection activeCell="E55" sqref="D54:E55"/>
    </sheetView>
  </sheetViews>
  <sheetFormatPr defaultRowHeight="13.2" x14ac:dyDescent="0.25"/>
  <cols>
    <col min="1" max="1" width="11" style="5" customWidth="1"/>
    <col min="2" max="6" width="8.33203125" style="5" customWidth="1"/>
    <col min="7" max="7" width="10.6640625" style="5" customWidth="1"/>
    <col min="8" max="10" width="11" style="5" customWidth="1"/>
    <col min="11" max="11" width="11.6640625" style="5" customWidth="1"/>
    <col min="12" max="177" width="8.88671875" style="5"/>
    <col min="178" max="178" width="13.33203125" style="5" customWidth="1"/>
    <col min="179" max="183" width="8.33203125" style="5" customWidth="1"/>
    <col min="184" max="184" width="9.33203125" style="5" customWidth="1"/>
    <col min="185" max="187" width="8.33203125" style="5" customWidth="1"/>
    <col min="188" max="188" width="12" style="5" customWidth="1"/>
    <col min="189" max="433" width="8.88671875" style="5"/>
    <col min="434" max="434" width="13.33203125" style="5" customWidth="1"/>
    <col min="435" max="439" width="8.33203125" style="5" customWidth="1"/>
    <col min="440" max="440" width="9.33203125" style="5" customWidth="1"/>
    <col min="441" max="443" width="8.33203125" style="5" customWidth="1"/>
    <col min="444" max="444" width="12" style="5" customWidth="1"/>
    <col min="445" max="689" width="8.88671875" style="5"/>
    <col min="690" max="690" width="13.33203125" style="5" customWidth="1"/>
    <col min="691" max="695" width="8.33203125" style="5" customWidth="1"/>
    <col min="696" max="696" width="9.33203125" style="5" customWidth="1"/>
    <col min="697" max="699" width="8.33203125" style="5" customWidth="1"/>
    <col min="700" max="700" width="12" style="5" customWidth="1"/>
    <col min="701" max="945" width="8.88671875" style="5"/>
    <col min="946" max="946" width="13.33203125" style="5" customWidth="1"/>
    <col min="947" max="951" width="8.33203125" style="5" customWidth="1"/>
    <col min="952" max="952" width="9.33203125" style="5" customWidth="1"/>
    <col min="953" max="955" width="8.33203125" style="5" customWidth="1"/>
    <col min="956" max="956" width="12" style="5" customWidth="1"/>
    <col min="957" max="1201" width="8.88671875" style="5"/>
    <col min="1202" max="1202" width="13.33203125" style="5" customWidth="1"/>
    <col min="1203" max="1207" width="8.33203125" style="5" customWidth="1"/>
    <col min="1208" max="1208" width="9.33203125" style="5" customWidth="1"/>
    <col min="1209" max="1211" width="8.33203125" style="5" customWidth="1"/>
    <col min="1212" max="1212" width="12" style="5" customWidth="1"/>
    <col min="1213" max="1457" width="8.88671875" style="5"/>
    <col min="1458" max="1458" width="13.33203125" style="5" customWidth="1"/>
    <col min="1459" max="1463" width="8.33203125" style="5" customWidth="1"/>
    <col min="1464" max="1464" width="9.33203125" style="5" customWidth="1"/>
    <col min="1465" max="1467" width="8.33203125" style="5" customWidth="1"/>
    <col min="1468" max="1468" width="12" style="5" customWidth="1"/>
    <col min="1469" max="1713" width="8.88671875" style="5"/>
    <col min="1714" max="1714" width="13.33203125" style="5" customWidth="1"/>
    <col min="1715" max="1719" width="8.33203125" style="5" customWidth="1"/>
    <col min="1720" max="1720" width="9.33203125" style="5" customWidth="1"/>
    <col min="1721" max="1723" width="8.33203125" style="5" customWidth="1"/>
    <col min="1724" max="1724" width="12" style="5" customWidth="1"/>
    <col min="1725" max="1969" width="8.88671875" style="5"/>
    <col min="1970" max="1970" width="13.33203125" style="5" customWidth="1"/>
    <col min="1971" max="1975" width="8.33203125" style="5" customWidth="1"/>
    <col min="1976" max="1976" width="9.33203125" style="5" customWidth="1"/>
    <col min="1977" max="1979" width="8.33203125" style="5" customWidth="1"/>
    <col min="1980" max="1980" width="12" style="5" customWidth="1"/>
    <col min="1981" max="2225" width="8.88671875" style="5"/>
    <col min="2226" max="2226" width="13.33203125" style="5" customWidth="1"/>
    <col min="2227" max="2231" width="8.33203125" style="5" customWidth="1"/>
    <col min="2232" max="2232" width="9.33203125" style="5" customWidth="1"/>
    <col min="2233" max="2235" width="8.33203125" style="5" customWidth="1"/>
    <col min="2236" max="2236" width="12" style="5" customWidth="1"/>
    <col min="2237" max="2481" width="8.88671875" style="5"/>
    <col min="2482" max="2482" width="13.33203125" style="5" customWidth="1"/>
    <col min="2483" max="2487" width="8.33203125" style="5" customWidth="1"/>
    <col min="2488" max="2488" width="9.33203125" style="5" customWidth="1"/>
    <col min="2489" max="2491" width="8.33203125" style="5" customWidth="1"/>
    <col min="2492" max="2492" width="12" style="5" customWidth="1"/>
    <col min="2493" max="2737" width="8.88671875" style="5"/>
    <col min="2738" max="2738" width="13.33203125" style="5" customWidth="1"/>
    <col min="2739" max="2743" width="8.33203125" style="5" customWidth="1"/>
    <col min="2744" max="2744" width="9.33203125" style="5" customWidth="1"/>
    <col min="2745" max="2747" width="8.33203125" style="5" customWidth="1"/>
    <col min="2748" max="2748" width="12" style="5" customWidth="1"/>
    <col min="2749" max="2993" width="8.88671875" style="5"/>
    <col min="2994" max="2994" width="13.33203125" style="5" customWidth="1"/>
    <col min="2995" max="2999" width="8.33203125" style="5" customWidth="1"/>
    <col min="3000" max="3000" width="9.33203125" style="5" customWidth="1"/>
    <col min="3001" max="3003" width="8.33203125" style="5" customWidth="1"/>
    <col min="3004" max="3004" width="12" style="5" customWidth="1"/>
    <col min="3005" max="3249" width="8.88671875" style="5"/>
    <col min="3250" max="3250" width="13.33203125" style="5" customWidth="1"/>
    <col min="3251" max="3255" width="8.33203125" style="5" customWidth="1"/>
    <col min="3256" max="3256" width="9.33203125" style="5" customWidth="1"/>
    <col min="3257" max="3259" width="8.33203125" style="5" customWidth="1"/>
    <col min="3260" max="3260" width="12" style="5" customWidth="1"/>
    <col min="3261" max="3505" width="8.88671875" style="5"/>
    <col min="3506" max="3506" width="13.33203125" style="5" customWidth="1"/>
    <col min="3507" max="3511" width="8.33203125" style="5" customWidth="1"/>
    <col min="3512" max="3512" width="9.33203125" style="5" customWidth="1"/>
    <col min="3513" max="3515" width="8.33203125" style="5" customWidth="1"/>
    <col min="3516" max="3516" width="12" style="5" customWidth="1"/>
    <col min="3517" max="3761" width="8.88671875" style="5"/>
    <col min="3762" max="3762" width="13.33203125" style="5" customWidth="1"/>
    <col min="3763" max="3767" width="8.33203125" style="5" customWidth="1"/>
    <col min="3768" max="3768" width="9.33203125" style="5" customWidth="1"/>
    <col min="3769" max="3771" width="8.33203125" style="5" customWidth="1"/>
    <col min="3772" max="3772" width="12" style="5" customWidth="1"/>
    <col min="3773" max="4017" width="8.88671875" style="5"/>
    <col min="4018" max="4018" width="13.33203125" style="5" customWidth="1"/>
    <col min="4019" max="4023" width="8.33203125" style="5" customWidth="1"/>
    <col min="4024" max="4024" width="9.33203125" style="5" customWidth="1"/>
    <col min="4025" max="4027" width="8.33203125" style="5" customWidth="1"/>
    <col min="4028" max="4028" width="12" style="5" customWidth="1"/>
    <col min="4029" max="4273" width="8.88671875" style="5"/>
    <col min="4274" max="4274" width="13.33203125" style="5" customWidth="1"/>
    <col min="4275" max="4279" width="8.33203125" style="5" customWidth="1"/>
    <col min="4280" max="4280" width="9.33203125" style="5" customWidth="1"/>
    <col min="4281" max="4283" width="8.33203125" style="5" customWidth="1"/>
    <col min="4284" max="4284" width="12" style="5" customWidth="1"/>
    <col min="4285" max="4529" width="8.88671875" style="5"/>
    <col min="4530" max="4530" width="13.33203125" style="5" customWidth="1"/>
    <col min="4531" max="4535" width="8.33203125" style="5" customWidth="1"/>
    <col min="4536" max="4536" width="9.33203125" style="5" customWidth="1"/>
    <col min="4537" max="4539" width="8.33203125" style="5" customWidth="1"/>
    <col min="4540" max="4540" width="12" style="5" customWidth="1"/>
    <col min="4541" max="4785" width="8.88671875" style="5"/>
    <col min="4786" max="4786" width="13.33203125" style="5" customWidth="1"/>
    <col min="4787" max="4791" width="8.33203125" style="5" customWidth="1"/>
    <col min="4792" max="4792" width="9.33203125" style="5" customWidth="1"/>
    <col min="4793" max="4795" width="8.33203125" style="5" customWidth="1"/>
    <col min="4796" max="4796" width="12" style="5" customWidth="1"/>
    <col min="4797" max="5041" width="8.88671875" style="5"/>
    <col min="5042" max="5042" width="13.33203125" style="5" customWidth="1"/>
    <col min="5043" max="5047" width="8.33203125" style="5" customWidth="1"/>
    <col min="5048" max="5048" width="9.33203125" style="5" customWidth="1"/>
    <col min="5049" max="5051" width="8.33203125" style="5" customWidth="1"/>
    <col min="5052" max="5052" width="12" style="5" customWidth="1"/>
    <col min="5053" max="5297" width="8.88671875" style="5"/>
    <col min="5298" max="5298" width="13.33203125" style="5" customWidth="1"/>
    <col min="5299" max="5303" width="8.33203125" style="5" customWidth="1"/>
    <col min="5304" max="5304" width="9.33203125" style="5" customWidth="1"/>
    <col min="5305" max="5307" width="8.33203125" style="5" customWidth="1"/>
    <col min="5308" max="5308" width="12" style="5" customWidth="1"/>
    <col min="5309" max="5553" width="8.88671875" style="5"/>
    <col min="5554" max="5554" width="13.33203125" style="5" customWidth="1"/>
    <col min="5555" max="5559" width="8.33203125" style="5" customWidth="1"/>
    <col min="5560" max="5560" width="9.33203125" style="5" customWidth="1"/>
    <col min="5561" max="5563" width="8.33203125" style="5" customWidth="1"/>
    <col min="5564" max="5564" width="12" style="5" customWidth="1"/>
    <col min="5565" max="5809" width="8.88671875" style="5"/>
    <col min="5810" max="5810" width="13.33203125" style="5" customWidth="1"/>
    <col min="5811" max="5815" width="8.33203125" style="5" customWidth="1"/>
    <col min="5816" max="5816" width="9.33203125" style="5" customWidth="1"/>
    <col min="5817" max="5819" width="8.33203125" style="5" customWidth="1"/>
    <col min="5820" max="5820" width="12" style="5" customWidth="1"/>
    <col min="5821" max="6065" width="8.88671875" style="5"/>
    <col min="6066" max="6066" width="13.33203125" style="5" customWidth="1"/>
    <col min="6067" max="6071" width="8.33203125" style="5" customWidth="1"/>
    <col min="6072" max="6072" width="9.33203125" style="5" customWidth="1"/>
    <col min="6073" max="6075" width="8.33203125" style="5" customWidth="1"/>
    <col min="6076" max="6076" width="12" style="5" customWidth="1"/>
    <col min="6077" max="6321" width="8.88671875" style="5"/>
    <col min="6322" max="6322" width="13.33203125" style="5" customWidth="1"/>
    <col min="6323" max="6327" width="8.33203125" style="5" customWidth="1"/>
    <col min="6328" max="6328" width="9.33203125" style="5" customWidth="1"/>
    <col min="6329" max="6331" width="8.33203125" style="5" customWidth="1"/>
    <col min="6332" max="6332" width="12" style="5" customWidth="1"/>
    <col min="6333" max="6577" width="8.88671875" style="5"/>
    <col min="6578" max="6578" width="13.33203125" style="5" customWidth="1"/>
    <col min="6579" max="6583" width="8.33203125" style="5" customWidth="1"/>
    <col min="6584" max="6584" width="9.33203125" style="5" customWidth="1"/>
    <col min="6585" max="6587" width="8.33203125" style="5" customWidth="1"/>
    <col min="6588" max="6588" width="12" style="5" customWidth="1"/>
    <col min="6589" max="6833" width="8.88671875" style="5"/>
    <col min="6834" max="6834" width="13.33203125" style="5" customWidth="1"/>
    <col min="6835" max="6839" width="8.33203125" style="5" customWidth="1"/>
    <col min="6840" max="6840" width="9.33203125" style="5" customWidth="1"/>
    <col min="6841" max="6843" width="8.33203125" style="5" customWidth="1"/>
    <col min="6844" max="6844" width="12" style="5" customWidth="1"/>
    <col min="6845" max="7089" width="8.88671875" style="5"/>
    <col min="7090" max="7090" width="13.33203125" style="5" customWidth="1"/>
    <col min="7091" max="7095" width="8.33203125" style="5" customWidth="1"/>
    <col min="7096" max="7096" width="9.33203125" style="5" customWidth="1"/>
    <col min="7097" max="7099" width="8.33203125" style="5" customWidth="1"/>
    <col min="7100" max="7100" width="12" style="5" customWidth="1"/>
    <col min="7101" max="7345" width="8.88671875" style="5"/>
    <col min="7346" max="7346" width="13.33203125" style="5" customWidth="1"/>
    <col min="7347" max="7351" width="8.33203125" style="5" customWidth="1"/>
    <col min="7352" max="7352" width="9.33203125" style="5" customWidth="1"/>
    <col min="7353" max="7355" width="8.33203125" style="5" customWidth="1"/>
    <col min="7356" max="7356" width="12" style="5" customWidth="1"/>
    <col min="7357" max="7601" width="8.88671875" style="5"/>
    <col min="7602" max="7602" width="13.33203125" style="5" customWidth="1"/>
    <col min="7603" max="7607" width="8.33203125" style="5" customWidth="1"/>
    <col min="7608" max="7608" width="9.33203125" style="5" customWidth="1"/>
    <col min="7609" max="7611" width="8.33203125" style="5" customWidth="1"/>
    <col min="7612" max="7612" width="12" style="5" customWidth="1"/>
    <col min="7613" max="7857" width="8.88671875" style="5"/>
    <col min="7858" max="7858" width="13.33203125" style="5" customWidth="1"/>
    <col min="7859" max="7863" width="8.33203125" style="5" customWidth="1"/>
    <col min="7864" max="7864" width="9.33203125" style="5" customWidth="1"/>
    <col min="7865" max="7867" width="8.33203125" style="5" customWidth="1"/>
    <col min="7868" max="7868" width="12" style="5" customWidth="1"/>
    <col min="7869" max="8113" width="8.88671875" style="5"/>
    <col min="8114" max="8114" width="13.33203125" style="5" customWidth="1"/>
    <col min="8115" max="8119" width="8.33203125" style="5" customWidth="1"/>
    <col min="8120" max="8120" width="9.33203125" style="5" customWidth="1"/>
    <col min="8121" max="8123" width="8.33203125" style="5" customWidth="1"/>
    <col min="8124" max="8124" width="12" style="5" customWidth="1"/>
    <col min="8125" max="8369" width="8.88671875" style="5"/>
    <col min="8370" max="8370" width="13.33203125" style="5" customWidth="1"/>
    <col min="8371" max="8375" width="8.33203125" style="5" customWidth="1"/>
    <col min="8376" max="8376" width="9.33203125" style="5" customWidth="1"/>
    <col min="8377" max="8379" width="8.33203125" style="5" customWidth="1"/>
    <col min="8380" max="8380" width="12" style="5" customWidth="1"/>
    <col min="8381" max="8625" width="8.88671875" style="5"/>
    <col min="8626" max="8626" width="13.33203125" style="5" customWidth="1"/>
    <col min="8627" max="8631" width="8.33203125" style="5" customWidth="1"/>
    <col min="8632" max="8632" width="9.33203125" style="5" customWidth="1"/>
    <col min="8633" max="8635" width="8.33203125" style="5" customWidth="1"/>
    <col min="8636" max="8636" width="12" style="5" customWidth="1"/>
    <col min="8637" max="8881" width="8.88671875" style="5"/>
    <col min="8882" max="8882" width="13.33203125" style="5" customWidth="1"/>
    <col min="8883" max="8887" width="8.33203125" style="5" customWidth="1"/>
    <col min="8888" max="8888" width="9.33203125" style="5" customWidth="1"/>
    <col min="8889" max="8891" width="8.33203125" style="5" customWidth="1"/>
    <col min="8892" max="8892" width="12" style="5" customWidth="1"/>
    <col min="8893" max="9137" width="8.88671875" style="5"/>
    <col min="9138" max="9138" width="13.33203125" style="5" customWidth="1"/>
    <col min="9139" max="9143" width="8.33203125" style="5" customWidth="1"/>
    <col min="9144" max="9144" width="9.33203125" style="5" customWidth="1"/>
    <col min="9145" max="9147" width="8.33203125" style="5" customWidth="1"/>
    <col min="9148" max="9148" width="12" style="5" customWidth="1"/>
    <col min="9149" max="9393" width="8.88671875" style="5"/>
    <col min="9394" max="9394" width="13.33203125" style="5" customWidth="1"/>
    <col min="9395" max="9399" width="8.33203125" style="5" customWidth="1"/>
    <col min="9400" max="9400" width="9.33203125" style="5" customWidth="1"/>
    <col min="9401" max="9403" width="8.33203125" style="5" customWidth="1"/>
    <col min="9404" max="9404" width="12" style="5" customWidth="1"/>
    <col min="9405" max="9649" width="8.88671875" style="5"/>
    <col min="9650" max="9650" width="13.33203125" style="5" customWidth="1"/>
    <col min="9651" max="9655" width="8.33203125" style="5" customWidth="1"/>
    <col min="9656" max="9656" width="9.33203125" style="5" customWidth="1"/>
    <col min="9657" max="9659" width="8.33203125" style="5" customWidth="1"/>
    <col min="9660" max="9660" width="12" style="5" customWidth="1"/>
    <col min="9661" max="9905" width="8.88671875" style="5"/>
    <col min="9906" max="9906" width="13.33203125" style="5" customWidth="1"/>
    <col min="9907" max="9911" width="8.33203125" style="5" customWidth="1"/>
    <col min="9912" max="9912" width="9.33203125" style="5" customWidth="1"/>
    <col min="9913" max="9915" width="8.33203125" style="5" customWidth="1"/>
    <col min="9916" max="9916" width="12" style="5" customWidth="1"/>
    <col min="9917" max="10161" width="8.88671875" style="5"/>
    <col min="10162" max="10162" width="13.33203125" style="5" customWidth="1"/>
    <col min="10163" max="10167" width="8.33203125" style="5" customWidth="1"/>
    <col min="10168" max="10168" width="9.33203125" style="5" customWidth="1"/>
    <col min="10169" max="10171" width="8.33203125" style="5" customWidth="1"/>
    <col min="10172" max="10172" width="12" style="5" customWidth="1"/>
    <col min="10173" max="10417" width="8.88671875" style="5"/>
    <col min="10418" max="10418" width="13.33203125" style="5" customWidth="1"/>
    <col min="10419" max="10423" width="8.33203125" style="5" customWidth="1"/>
    <col min="10424" max="10424" width="9.33203125" style="5" customWidth="1"/>
    <col min="10425" max="10427" width="8.33203125" style="5" customWidth="1"/>
    <col min="10428" max="10428" width="12" style="5" customWidth="1"/>
    <col min="10429" max="10673" width="8.88671875" style="5"/>
    <col min="10674" max="10674" width="13.33203125" style="5" customWidth="1"/>
    <col min="10675" max="10679" width="8.33203125" style="5" customWidth="1"/>
    <col min="10680" max="10680" width="9.33203125" style="5" customWidth="1"/>
    <col min="10681" max="10683" width="8.33203125" style="5" customWidth="1"/>
    <col min="10684" max="10684" width="12" style="5" customWidth="1"/>
    <col min="10685" max="10929" width="8.88671875" style="5"/>
    <col min="10930" max="10930" width="13.33203125" style="5" customWidth="1"/>
    <col min="10931" max="10935" width="8.33203125" style="5" customWidth="1"/>
    <col min="10936" max="10936" width="9.33203125" style="5" customWidth="1"/>
    <col min="10937" max="10939" width="8.33203125" style="5" customWidth="1"/>
    <col min="10940" max="10940" width="12" style="5" customWidth="1"/>
    <col min="10941" max="11185" width="8.88671875" style="5"/>
    <col min="11186" max="11186" width="13.33203125" style="5" customWidth="1"/>
    <col min="11187" max="11191" width="8.33203125" style="5" customWidth="1"/>
    <col min="11192" max="11192" width="9.33203125" style="5" customWidth="1"/>
    <col min="11193" max="11195" width="8.33203125" style="5" customWidth="1"/>
    <col min="11196" max="11196" width="12" style="5" customWidth="1"/>
    <col min="11197" max="11441" width="8.88671875" style="5"/>
    <col min="11442" max="11442" width="13.33203125" style="5" customWidth="1"/>
    <col min="11443" max="11447" width="8.33203125" style="5" customWidth="1"/>
    <col min="11448" max="11448" width="9.33203125" style="5" customWidth="1"/>
    <col min="11449" max="11451" width="8.33203125" style="5" customWidth="1"/>
    <col min="11452" max="11452" width="12" style="5" customWidth="1"/>
    <col min="11453" max="11697" width="8.88671875" style="5"/>
    <col min="11698" max="11698" width="13.33203125" style="5" customWidth="1"/>
    <col min="11699" max="11703" width="8.33203125" style="5" customWidth="1"/>
    <col min="11704" max="11704" width="9.33203125" style="5" customWidth="1"/>
    <col min="11705" max="11707" width="8.33203125" style="5" customWidth="1"/>
    <col min="11708" max="11708" width="12" style="5" customWidth="1"/>
    <col min="11709" max="11953" width="8.88671875" style="5"/>
    <col min="11954" max="11954" width="13.33203125" style="5" customWidth="1"/>
    <col min="11955" max="11959" width="8.33203125" style="5" customWidth="1"/>
    <col min="11960" max="11960" width="9.33203125" style="5" customWidth="1"/>
    <col min="11961" max="11963" width="8.33203125" style="5" customWidth="1"/>
    <col min="11964" max="11964" width="12" style="5" customWidth="1"/>
    <col min="11965" max="12209" width="8.88671875" style="5"/>
    <col min="12210" max="12210" width="13.33203125" style="5" customWidth="1"/>
    <col min="12211" max="12215" width="8.33203125" style="5" customWidth="1"/>
    <col min="12216" max="12216" width="9.33203125" style="5" customWidth="1"/>
    <col min="12217" max="12219" width="8.33203125" style="5" customWidth="1"/>
    <col min="12220" max="12220" width="12" style="5" customWidth="1"/>
    <col min="12221" max="12465" width="8.88671875" style="5"/>
    <col min="12466" max="12466" width="13.33203125" style="5" customWidth="1"/>
    <col min="12467" max="12471" width="8.33203125" style="5" customWidth="1"/>
    <col min="12472" max="12472" width="9.33203125" style="5" customWidth="1"/>
    <col min="12473" max="12475" width="8.33203125" style="5" customWidth="1"/>
    <col min="12476" max="12476" width="12" style="5" customWidth="1"/>
    <col min="12477" max="12721" width="8.88671875" style="5"/>
    <col min="12722" max="12722" width="13.33203125" style="5" customWidth="1"/>
    <col min="12723" max="12727" width="8.33203125" style="5" customWidth="1"/>
    <col min="12728" max="12728" width="9.33203125" style="5" customWidth="1"/>
    <col min="12729" max="12731" width="8.33203125" style="5" customWidth="1"/>
    <col min="12732" max="12732" width="12" style="5" customWidth="1"/>
    <col min="12733" max="12977" width="8.88671875" style="5"/>
    <col min="12978" max="12978" width="13.33203125" style="5" customWidth="1"/>
    <col min="12979" max="12983" width="8.33203125" style="5" customWidth="1"/>
    <col min="12984" max="12984" width="9.33203125" style="5" customWidth="1"/>
    <col min="12985" max="12987" width="8.33203125" style="5" customWidth="1"/>
    <col min="12988" max="12988" width="12" style="5" customWidth="1"/>
    <col min="12989" max="13233" width="8.88671875" style="5"/>
    <col min="13234" max="13234" width="13.33203125" style="5" customWidth="1"/>
    <col min="13235" max="13239" width="8.33203125" style="5" customWidth="1"/>
    <col min="13240" max="13240" width="9.33203125" style="5" customWidth="1"/>
    <col min="13241" max="13243" width="8.33203125" style="5" customWidth="1"/>
    <col min="13244" max="13244" width="12" style="5" customWidth="1"/>
    <col min="13245" max="13489" width="8.88671875" style="5"/>
    <col min="13490" max="13490" width="13.33203125" style="5" customWidth="1"/>
    <col min="13491" max="13495" width="8.33203125" style="5" customWidth="1"/>
    <col min="13496" max="13496" width="9.33203125" style="5" customWidth="1"/>
    <col min="13497" max="13499" width="8.33203125" style="5" customWidth="1"/>
    <col min="13500" max="13500" width="12" style="5" customWidth="1"/>
    <col min="13501" max="13745" width="8.88671875" style="5"/>
    <col min="13746" max="13746" width="13.33203125" style="5" customWidth="1"/>
    <col min="13747" max="13751" width="8.33203125" style="5" customWidth="1"/>
    <col min="13752" max="13752" width="9.33203125" style="5" customWidth="1"/>
    <col min="13753" max="13755" width="8.33203125" style="5" customWidth="1"/>
    <col min="13756" max="13756" width="12" style="5" customWidth="1"/>
    <col min="13757" max="14001" width="8.88671875" style="5"/>
    <col min="14002" max="14002" width="13.33203125" style="5" customWidth="1"/>
    <col min="14003" max="14007" width="8.33203125" style="5" customWidth="1"/>
    <col min="14008" max="14008" width="9.33203125" style="5" customWidth="1"/>
    <col min="14009" max="14011" width="8.33203125" style="5" customWidth="1"/>
    <col min="14012" max="14012" width="12" style="5" customWidth="1"/>
    <col min="14013" max="14257" width="8.88671875" style="5"/>
    <col min="14258" max="14258" width="13.33203125" style="5" customWidth="1"/>
    <col min="14259" max="14263" width="8.33203125" style="5" customWidth="1"/>
    <col min="14264" max="14264" width="9.33203125" style="5" customWidth="1"/>
    <col min="14265" max="14267" width="8.33203125" style="5" customWidth="1"/>
    <col min="14268" max="14268" width="12" style="5" customWidth="1"/>
    <col min="14269" max="14513" width="8.88671875" style="5"/>
    <col min="14514" max="14514" width="13.33203125" style="5" customWidth="1"/>
    <col min="14515" max="14519" width="8.33203125" style="5" customWidth="1"/>
    <col min="14520" max="14520" width="9.33203125" style="5" customWidth="1"/>
    <col min="14521" max="14523" width="8.33203125" style="5" customWidth="1"/>
    <col min="14524" max="14524" width="12" style="5" customWidth="1"/>
    <col min="14525" max="14769" width="8.88671875" style="5"/>
    <col min="14770" max="14770" width="13.33203125" style="5" customWidth="1"/>
    <col min="14771" max="14775" width="8.33203125" style="5" customWidth="1"/>
    <col min="14776" max="14776" width="9.33203125" style="5" customWidth="1"/>
    <col min="14777" max="14779" width="8.33203125" style="5" customWidth="1"/>
    <col min="14780" max="14780" width="12" style="5" customWidth="1"/>
    <col min="14781" max="15025" width="8.88671875" style="5"/>
    <col min="15026" max="15026" width="13.33203125" style="5" customWidth="1"/>
    <col min="15027" max="15031" width="8.33203125" style="5" customWidth="1"/>
    <col min="15032" max="15032" width="9.33203125" style="5" customWidth="1"/>
    <col min="15033" max="15035" width="8.33203125" style="5" customWidth="1"/>
    <col min="15036" max="15036" width="12" style="5" customWidth="1"/>
    <col min="15037" max="15281" width="8.88671875" style="5"/>
    <col min="15282" max="15282" width="13.33203125" style="5" customWidth="1"/>
    <col min="15283" max="15287" width="8.33203125" style="5" customWidth="1"/>
    <col min="15288" max="15288" width="9.33203125" style="5" customWidth="1"/>
    <col min="15289" max="15291" width="8.33203125" style="5" customWidth="1"/>
    <col min="15292" max="15292" width="12" style="5" customWidth="1"/>
    <col min="15293" max="15537" width="8.88671875" style="5"/>
    <col min="15538" max="15538" width="13.33203125" style="5" customWidth="1"/>
    <col min="15539" max="15543" width="8.33203125" style="5" customWidth="1"/>
    <col min="15544" max="15544" width="9.33203125" style="5" customWidth="1"/>
    <col min="15545" max="15547" width="8.33203125" style="5" customWidth="1"/>
    <col min="15548" max="15548" width="12" style="5" customWidth="1"/>
    <col min="15549" max="15793" width="8.88671875" style="5"/>
    <col min="15794" max="15794" width="13.33203125" style="5" customWidth="1"/>
    <col min="15795" max="15799" width="8.33203125" style="5" customWidth="1"/>
    <col min="15800" max="15800" width="9.33203125" style="5" customWidth="1"/>
    <col min="15801" max="15803" width="8.33203125" style="5" customWidth="1"/>
    <col min="15804" max="15804" width="12" style="5" customWidth="1"/>
    <col min="15805" max="16049" width="8.88671875" style="5"/>
    <col min="16050" max="16050" width="13.33203125" style="5" customWidth="1"/>
    <col min="16051" max="16055" width="8.33203125" style="5" customWidth="1"/>
    <col min="16056" max="16056" width="9.33203125" style="5" customWidth="1"/>
    <col min="16057" max="16059" width="8.33203125" style="5" customWidth="1"/>
    <col min="16060" max="16060" width="12" style="5" customWidth="1"/>
    <col min="16061" max="16384" width="8.88671875" style="5"/>
  </cols>
  <sheetData>
    <row r="1" spans="1:11" x14ac:dyDescent="0.25">
      <c r="A1" s="196" t="s">
        <v>147</v>
      </c>
      <c r="B1" s="4"/>
      <c r="C1" s="4"/>
      <c r="D1" s="4"/>
      <c r="E1" s="4"/>
      <c r="F1" s="4"/>
      <c r="G1" s="4"/>
      <c r="H1" s="3"/>
    </row>
    <row r="2" spans="1:11" ht="6.6" customHeight="1" x14ac:dyDescent="0.25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5">
      <c r="A3" s="344" t="s">
        <v>32</v>
      </c>
      <c r="B3" s="346" t="s">
        <v>33</v>
      </c>
      <c r="C3" s="347"/>
      <c r="D3" s="348"/>
      <c r="E3" s="349" t="s">
        <v>34</v>
      </c>
      <c r="F3" s="350"/>
      <c r="G3" s="351"/>
      <c r="H3" s="347" t="s">
        <v>35</v>
      </c>
      <c r="I3" s="347"/>
      <c r="J3" s="347"/>
      <c r="K3" s="197" t="s">
        <v>36</v>
      </c>
    </row>
    <row r="4" spans="1:11" s="6" customFormat="1" ht="17.25" customHeight="1" x14ac:dyDescent="0.25">
      <c r="A4" s="345"/>
      <c r="B4" s="198" t="s">
        <v>37</v>
      </c>
      <c r="C4" s="199" t="s">
        <v>38</v>
      </c>
      <c r="D4" s="200" t="s">
        <v>39</v>
      </c>
      <c r="E4" s="198" t="s">
        <v>37</v>
      </c>
      <c r="F4" s="199" t="s">
        <v>38</v>
      </c>
      <c r="G4" s="200" t="s">
        <v>39</v>
      </c>
      <c r="H4" s="198" t="s">
        <v>37</v>
      </c>
      <c r="I4" s="199" t="s">
        <v>38</v>
      </c>
      <c r="J4" s="200" t="s">
        <v>39</v>
      </c>
      <c r="K4" s="198" t="s">
        <v>40</v>
      </c>
    </row>
    <row r="5" spans="1:11" s="9" customFormat="1" ht="17.25" hidden="1" customHeight="1" x14ac:dyDescent="0.3">
      <c r="A5" s="7">
        <v>2004</v>
      </c>
      <c r="B5" s="162">
        <v>93946</v>
      </c>
      <c r="C5" s="8">
        <v>4209</v>
      </c>
      <c r="D5" s="164">
        <f>B5+C5</f>
        <v>98155</v>
      </c>
      <c r="E5" s="162">
        <v>129517</v>
      </c>
      <c r="F5" s="8">
        <v>11864</v>
      </c>
      <c r="G5" s="164">
        <f>E5+F5</f>
        <v>141381</v>
      </c>
      <c r="H5" s="162">
        <v>131277</v>
      </c>
      <c r="I5" s="8">
        <v>12303</v>
      </c>
      <c r="J5" s="164">
        <v>143580</v>
      </c>
      <c r="K5" s="8">
        <f t="shared" ref="K5:K15" si="0">G5-J5</f>
        <v>-2199</v>
      </c>
    </row>
    <row r="6" spans="1:11" s="9" customFormat="1" ht="17.25" hidden="1" customHeight="1" x14ac:dyDescent="0.3">
      <c r="A6" s="7">
        <v>2005</v>
      </c>
      <c r="B6" s="162">
        <v>98544</v>
      </c>
      <c r="C6" s="8">
        <v>3263</v>
      </c>
      <c r="D6" s="164">
        <v>101807</v>
      </c>
      <c r="E6" s="162">
        <v>132200</v>
      </c>
      <c r="F6" s="8">
        <v>10557</v>
      </c>
      <c r="G6" s="164">
        <v>142757</v>
      </c>
      <c r="H6" s="166">
        <v>135008</v>
      </c>
      <c r="I6" s="10">
        <v>10936</v>
      </c>
      <c r="J6" s="164">
        <f>SUM(H6:I6)</f>
        <v>145944</v>
      </c>
      <c r="K6" s="8">
        <f t="shared" si="0"/>
        <v>-3187</v>
      </c>
    </row>
    <row r="7" spans="1:11" s="9" customFormat="1" ht="17.25" customHeight="1" x14ac:dyDescent="0.3">
      <c r="A7" s="7">
        <v>2006</v>
      </c>
      <c r="B7" s="162">
        <v>112411</v>
      </c>
      <c r="C7" s="8">
        <v>3471</v>
      </c>
      <c r="D7" s="164">
        <v>115882</v>
      </c>
      <c r="E7" s="162">
        <v>147807</v>
      </c>
      <c r="F7" s="8">
        <v>9349</v>
      </c>
      <c r="G7" s="164">
        <v>157156</v>
      </c>
      <c r="H7" s="166">
        <v>147991</v>
      </c>
      <c r="I7" s="10">
        <v>9489</v>
      </c>
      <c r="J7" s="167">
        <v>157480</v>
      </c>
      <c r="K7" s="8">
        <f t="shared" si="0"/>
        <v>-324</v>
      </c>
    </row>
    <row r="8" spans="1:11" s="9" customFormat="1" ht="17.25" customHeight="1" x14ac:dyDescent="0.3">
      <c r="A8" s="7">
        <v>2007</v>
      </c>
      <c r="B8" s="162">
        <v>118653</v>
      </c>
      <c r="C8" s="8">
        <v>3703</v>
      </c>
      <c r="D8" s="164">
        <v>122356</v>
      </c>
      <c r="E8" s="162">
        <v>150584</v>
      </c>
      <c r="F8" s="8">
        <v>7635</v>
      </c>
      <c r="G8" s="164">
        <f>SUM(E8:F8)</f>
        <v>158219</v>
      </c>
      <c r="H8" s="162">
        <v>158099</v>
      </c>
      <c r="I8" s="8">
        <v>8578</v>
      </c>
      <c r="J8" s="164">
        <v>166677</v>
      </c>
      <c r="K8" s="8">
        <f t="shared" si="0"/>
        <v>-8458</v>
      </c>
    </row>
    <row r="9" spans="1:11" ht="17.25" customHeight="1" x14ac:dyDescent="0.3">
      <c r="A9" s="11">
        <v>2008</v>
      </c>
      <c r="B9" s="162">
        <v>118459</v>
      </c>
      <c r="C9" s="8">
        <v>3743</v>
      </c>
      <c r="D9" s="164">
        <v>122202</v>
      </c>
      <c r="E9" s="162">
        <v>151883</v>
      </c>
      <c r="F9" s="8">
        <v>8628</v>
      </c>
      <c r="G9" s="164">
        <f>SUM(E9:F9)</f>
        <v>160511</v>
      </c>
      <c r="H9" s="162">
        <v>161482</v>
      </c>
      <c r="I9" s="8">
        <v>9908</v>
      </c>
      <c r="J9" s="164">
        <v>171390</v>
      </c>
      <c r="K9" s="8">
        <f t="shared" si="0"/>
        <v>-10879</v>
      </c>
    </row>
    <row r="10" spans="1:11" s="9" customFormat="1" ht="17.25" customHeight="1" x14ac:dyDescent="0.3">
      <c r="A10" s="7">
        <v>2009</v>
      </c>
      <c r="B10" s="162">
        <v>127327</v>
      </c>
      <c r="C10" s="8">
        <v>1978</v>
      </c>
      <c r="D10" s="164">
        <f>SUM(B10:C10)</f>
        <v>129305</v>
      </c>
      <c r="E10" s="162">
        <v>161858</v>
      </c>
      <c r="F10" s="8">
        <v>5261</v>
      </c>
      <c r="G10" s="164">
        <f>SUM(E10:F10)</f>
        <v>167119</v>
      </c>
      <c r="H10" s="162">
        <v>156768</v>
      </c>
      <c r="I10" s="8">
        <v>6267</v>
      </c>
      <c r="J10" s="164">
        <v>163035</v>
      </c>
      <c r="K10" s="8">
        <f t="shared" si="0"/>
        <v>4084</v>
      </c>
    </row>
    <row r="11" spans="1:11" ht="17.25" customHeight="1" x14ac:dyDescent="0.3">
      <c r="A11" s="7">
        <v>2010</v>
      </c>
      <c r="B11" s="162">
        <f t="shared" ref="B11:H11" si="1">SUM(B20:B23)</f>
        <v>126970</v>
      </c>
      <c r="C11" s="8">
        <f t="shared" si="1"/>
        <v>2530</v>
      </c>
      <c r="D11" s="164">
        <f t="shared" si="1"/>
        <v>129500</v>
      </c>
      <c r="E11" s="162">
        <f t="shared" si="1"/>
        <v>162052</v>
      </c>
      <c r="F11" s="8">
        <f t="shared" si="1"/>
        <v>5539</v>
      </c>
      <c r="G11" s="164">
        <f t="shared" si="1"/>
        <v>167591</v>
      </c>
      <c r="H11" s="162">
        <f t="shared" si="1"/>
        <v>164426</v>
      </c>
      <c r="I11" s="8">
        <f>SUM(I20:I23)</f>
        <v>6326</v>
      </c>
      <c r="J11" s="164">
        <f>I11+H11</f>
        <v>170752</v>
      </c>
      <c r="K11" s="8">
        <f t="shared" si="0"/>
        <v>-3161</v>
      </c>
    </row>
    <row r="12" spans="1:11" ht="17.25" customHeight="1" x14ac:dyDescent="0.3">
      <c r="A12" s="7">
        <v>2011</v>
      </c>
      <c r="B12" s="162">
        <v>124706</v>
      </c>
      <c r="C12" s="8">
        <v>2898</v>
      </c>
      <c r="D12" s="164">
        <f>B12+C12</f>
        <v>127604</v>
      </c>
      <c r="E12" s="162">
        <v>159660</v>
      </c>
      <c r="F12" s="8">
        <v>5738</v>
      </c>
      <c r="G12" s="164">
        <f>E12+F12</f>
        <v>165398</v>
      </c>
      <c r="H12" s="162">
        <v>163605</v>
      </c>
      <c r="I12" s="8">
        <v>6216</v>
      </c>
      <c r="J12" s="164">
        <f>H12+I12</f>
        <v>169821</v>
      </c>
      <c r="K12" s="8">
        <f t="shared" si="0"/>
        <v>-4423</v>
      </c>
    </row>
    <row r="13" spans="1:11" ht="17.25" customHeight="1" x14ac:dyDescent="0.3">
      <c r="A13" s="7">
        <v>2012</v>
      </c>
      <c r="B13" s="162">
        <f t="shared" ref="B13:J13" si="2">SUM(B28:B31)</f>
        <v>131945</v>
      </c>
      <c r="C13" s="8">
        <v>2752</v>
      </c>
      <c r="D13" s="164">
        <f>SUM(B13:C13)</f>
        <v>134697</v>
      </c>
      <c r="E13" s="162">
        <f t="shared" si="2"/>
        <v>167211</v>
      </c>
      <c r="F13" s="12">
        <f t="shared" si="2"/>
        <v>5509</v>
      </c>
      <c r="G13" s="165">
        <f t="shared" si="2"/>
        <v>172720</v>
      </c>
      <c r="H13" s="162">
        <f t="shared" si="2"/>
        <v>167842</v>
      </c>
      <c r="I13" s="8">
        <f t="shared" si="2"/>
        <v>6297</v>
      </c>
      <c r="J13" s="164">
        <f t="shared" si="2"/>
        <v>174139</v>
      </c>
      <c r="K13" s="8">
        <f t="shared" si="0"/>
        <v>-1419</v>
      </c>
    </row>
    <row r="14" spans="1:11" ht="17.25" customHeight="1" x14ac:dyDescent="0.3">
      <c r="A14" s="7">
        <v>2013</v>
      </c>
      <c r="B14" s="161">
        <f>SUM(B33:B36)</f>
        <v>122171</v>
      </c>
      <c r="C14" s="13">
        <f t="shared" ref="C14:J14" si="3">SUM(C33:C36)</f>
        <v>2502</v>
      </c>
      <c r="D14" s="160">
        <f t="shared" si="3"/>
        <v>124673</v>
      </c>
      <c r="E14" s="161">
        <f t="shared" si="3"/>
        <v>157542</v>
      </c>
      <c r="F14" s="13">
        <f t="shared" si="3"/>
        <v>5335</v>
      </c>
      <c r="G14" s="160">
        <f t="shared" si="3"/>
        <v>162877</v>
      </c>
      <c r="H14" s="161">
        <f t="shared" si="3"/>
        <v>162333</v>
      </c>
      <c r="I14" s="13">
        <f t="shared" si="3"/>
        <v>5885</v>
      </c>
      <c r="J14" s="160">
        <f t="shared" si="3"/>
        <v>168218</v>
      </c>
      <c r="K14" s="8">
        <f t="shared" si="0"/>
        <v>-5341</v>
      </c>
    </row>
    <row r="15" spans="1:11" s="6" customFormat="1" ht="17.25" customHeight="1" x14ac:dyDescent="0.3">
      <c r="A15" s="7">
        <v>2014</v>
      </c>
      <c r="B15" s="163">
        <f t="shared" ref="B15:J15" si="4">SUM(B38:B41)</f>
        <v>128623</v>
      </c>
      <c r="C15" s="12">
        <f t="shared" si="4"/>
        <v>3172</v>
      </c>
      <c r="D15" s="165">
        <f t="shared" si="4"/>
        <v>131795</v>
      </c>
      <c r="E15" s="163">
        <f t="shared" si="4"/>
        <v>166075</v>
      </c>
      <c r="F15" s="12">
        <f t="shared" si="4"/>
        <v>7638</v>
      </c>
      <c r="G15" s="165">
        <f t="shared" si="4"/>
        <v>173713</v>
      </c>
      <c r="H15" s="163">
        <f t="shared" si="4"/>
        <v>170742</v>
      </c>
      <c r="I15" s="12">
        <f t="shared" si="4"/>
        <v>8275</v>
      </c>
      <c r="J15" s="165">
        <f t="shared" si="4"/>
        <v>179017</v>
      </c>
      <c r="K15" s="8">
        <f t="shared" si="0"/>
        <v>-5304</v>
      </c>
    </row>
    <row r="16" spans="1:11" s="6" customFormat="1" ht="17.25" customHeight="1" x14ac:dyDescent="0.3">
      <c r="A16" s="7">
        <v>2015</v>
      </c>
      <c r="B16" s="161">
        <f t="shared" ref="B16:J16" si="5">SUM(B43:B46)</f>
        <v>135012</v>
      </c>
      <c r="C16" s="13">
        <f t="shared" si="5"/>
        <v>4031</v>
      </c>
      <c r="D16" s="160">
        <f t="shared" si="5"/>
        <v>139043</v>
      </c>
      <c r="E16" s="161">
        <f t="shared" si="5"/>
        <v>176782</v>
      </c>
      <c r="F16" s="13">
        <f t="shared" si="5"/>
        <v>8248</v>
      </c>
      <c r="G16" s="160">
        <f t="shared" si="5"/>
        <v>185030</v>
      </c>
      <c r="H16" s="161">
        <f t="shared" si="5"/>
        <v>181687</v>
      </c>
      <c r="I16" s="13">
        <f t="shared" si="5"/>
        <v>8523</v>
      </c>
      <c r="J16" s="160">
        <f t="shared" si="5"/>
        <v>190210</v>
      </c>
      <c r="K16" s="8">
        <f>G16-J16</f>
        <v>-5180</v>
      </c>
    </row>
    <row r="17" spans="1:11" s="14" customFormat="1" ht="17.25" hidden="1" customHeight="1" x14ac:dyDescent="0.25">
      <c r="A17" s="354">
        <v>2009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5"/>
    </row>
    <row r="18" spans="1:11" s="14" customFormat="1" hidden="1" x14ac:dyDescent="0.3">
      <c r="A18" s="17" t="s">
        <v>5</v>
      </c>
      <c r="B18" s="15">
        <v>35720</v>
      </c>
      <c r="C18" s="15">
        <v>453</v>
      </c>
      <c r="D18" s="15">
        <f>SUM(B18:C18)</f>
        <v>36173</v>
      </c>
      <c r="E18" s="15">
        <v>43850</v>
      </c>
      <c r="F18" s="16">
        <v>1130</v>
      </c>
      <c r="G18" s="16">
        <f>SUM(E18:F18)</f>
        <v>44980</v>
      </c>
      <c r="H18" s="15">
        <v>39467</v>
      </c>
      <c r="I18" s="15">
        <v>1332</v>
      </c>
      <c r="J18" s="15">
        <v>40799</v>
      </c>
      <c r="K18" s="15">
        <f>G18-J18</f>
        <v>4181</v>
      </c>
    </row>
    <row r="19" spans="1:11" hidden="1" x14ac:dyDescent="0.25">
      <c r="A19" s="356" t="s">
        <v>6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</row>
    <row r="20" spans="1:11" ht="13.8" hidden="1" x14ac:dyDescent="0.3">
      <c r="A20" s="17" t="s">
        <v>7</v>
      </c>
      <c r="B20" s="15">
        <v>25662</v>
      </c>
      <c r="C20" s="18">
        <v>463</v>
      </c>
      <c r="D20" s="15">
        <f>B20+C20</f>
        <v>26125</v>
      </c>
      <c r="E20" s="15">
        <v>35293</v>
      </c>
      <c r="F20" s="18">
        <v>919</v>
      </c>
      <c r="G20" s="15">
        <f>E20+F20</f>
        <v>36212</v>
      </c>
      <c r="H20" s="15">
        <v>42563</v>
      </c>
      <c r="I20" s="15">
        <v>1335</v>
      </c>
      <c r="J20" s="19">
        <f>SUM(H20:I20)</f>
        <v>43898</v>
      </c>
      <c r="K20" s="15">
        <f>G20-J20</f>
        <v>-7686</v>
      </c>
    </row>
    <row r="21" spans="1:11" ht="13.8" hidden="1" x14ac:dyDescent="0.3">
      <c r="A21" s="17" t="s">
        <v>3</v>
      </c>
      <c r="B21" s="15">
        <v>30040</v>
      </c>
      <c r="C21" s="15">
        <v>677</v>
      </c>
      <c r="D21" s="15">
        <f>B21+C21</f>
        <v>30717</v>
      </c>
      <c r="E21" s="15">
        <v>39257</v>
      </c>
      <c r="F21" s="15">
        <v>1685</v>
      </c>
      <c r="G21" s="15">
        <f>E21+F21</f>
        <v>40942</v>
      </c>
      <c r="H21" s="15">
        <v>37383</v>
      </c>
      <c r="I21" s="15">
        <v>1933</v>
      </c>
      <c r="J21" s="19">
        <f>SUM(H21:I21)</f>
        <v>39316</v>
      </c>
      <c r="K21" s="15">
        <f>G21-J21</f>
        <v>1626</v>
      </c>
    </row>
    <row r="22" spans="1:11" ht="13.8" hidden="1" x14ac:dyDescent="0.3">
      <c r="A22" s="17" t="s">
        <v>4</v>
      </c>
      <c r="B22" s="15">
        <v>34546</v>
      </c>
      <c r="C22" s="15">
        <v>602</v>
      </c>
      <c r="D22" s="15">
        <f>B22+C22</f>
        <v>35148</v>
      </c>
      <c r="E22" s="15">
        <v>42065</v>
      </c>
      <c r="F22" s="15">
        <v>1374</v>
      </c>
      <c r="G22" s="15">
        <f>E22+F22</f>
        <v>43439</v>
      </c>
      <c r="H22" s="15">
        <v>43804</v>
      </c>
      <c r="I22" s="15">
        <v>1381</v>
      </c>
      <c r="J22" s="15">
        <f>H22+I22</f>
        <v>45185</v>
      </c>
      <c r="K22" s="15">
        <f>G22-J22</f>
        <v>-1746</v>
      </c>
    </row>
    <row r="23" spans="1:11" ht="13.8" hidden="1" x14ac:dyDescent="0.3">
      <c r="A23" s="17" t="s">
        <v>5</v>
      </c>
      <c r="B23" s="15">
        <v>36722</v>
      </c>
      <c r="C23" s="15">
        <v>788</v>
      </c>
      <c r="D23" s="15">
        <f>SUM(B23:C23)</f>
        <v>37510</v>
      </c>
      <c r="E23" s="15">
        <v>45437</v>
      </c>
      <c r="F23" s="15">
        <v>1561</v>
      </c>
      <c r="G23" s="15">
        <f>SUM(E23:F23)</f>
        <v>46998</v>
      </c>
      <c r="H23" s="15">
        <v>40676</v>
      </c>
      <c r="I23" s="15">
        <v>1677</v>
      </c>
      <c r="J23" s="15">
        <f>H23+I23</f>
        <v>42353</v>
      </c>
      <c r="K23" s="15">
        <f>G23-J23</f>
        <v>4645</v>
      </c>
    </row>
    <row r="24" spans="1:11" ht="13.8" x14ac:dyDescent="0.3">
      <c r="A24" s="18">
        <v>2016</v>
      </c>
      <c r="B24" s="163">
        <f t="shared" ref="B24:K24" si="6">SUM(B48:B51)</f>
        <v>140288</v>
      </c>
      <c r="C24" s="12">
        <f t="shared" si="6"/>
        <v>5801</v>
      </c>
      <c r="D24" s="165">
        <f t="shared" si="6"/>
        <v>146089</v>
      </c>
      <c r="E24" s="12">
        <f t="shared" si="6"/>
        <v>186810</v>
      </c>
      <c r="F24" s="12">
        <f t="shared" si="6"/>
        <v>10586</v>
      </c>
      <c r="G24" s="12">
        <f t="shared" si="6"/>
        <v>197396</v>
      </c>
      <c r="H24" s="163">
        <f t="shared" si="6"/>
        <v>193759</v>
      </c>
      <c r="I24" s="12">
        <f t="shared" si="6"/>
        <v>9955</v>
      </c>
      <c r="J24" s="165">
        <f t="shared" si="6"/>
        <v>203714</v>
      </c>
      <c r="K24" s="12">
        <f t="shared" si="6"/>
        <v>-6318</v>
      </c>
    </row>
    <row r="25" spans="1:11" ht="13.8" x14ac:dyDescent="0.3">
      <c r="A25" s="261">
        <v>2017</v>
      </c>
      <c r="B25" s="12">
        <f t="shared" ref="B25:J25" si="7">SUM(B53:B56)</f>
        <v>153468</v>
      </c>
      <c r="C25" s="12">
        <f t="shared" si="7"/>
        <v>4047</v>
      </c>
      <c r="D25" s="165">
        <f t="shared" si="7"/>
        <v>157515</v>
      </c>
      <c r="E25" s="12">
        <f t="shared" si="7"/>
        <v>204105</v>
      </c>
      <c r="F25" s="12">
        <f t="shared" si="7"/>
        <v>8135</v>
      </c>
      <c r="G25" s="165">
        <f t="shared" si="7"/>
        <v>212240</v>
      </c>
      <c r="H25" s="12">
        <f t="shared" si="7"/>
        <v>210827</v>
      </c>
      <c r="I25" s="12">
        <f t="shared" si="7"/>
        <v>9228</v>
      </c>
      <c r="J25" s="165">
        <f t="shared" si="7"/>
        <v>220055</v>
      </c>
      <c r="K25" s="12">
        <f>G25-J25</f>
        <v>-7815</v>
      </c>
    </row>
    <row r="26" spans="1:11" ht="13.8" x14ac:dyDescent="0.3">
      <c r="A26" s="262">
        <v>2018</v>
      </c>
      <c r="B26" s="168">
        <f t="shared" ref="B26:J26" si="8">SUM(B58:B61)</f>
        <v>167651</v>
      </c>
      <c r="C26" s="168">
        <f t="shared" si="8"/>
        <v>4845</v>
      </c>
      <c r="D26" s="169">
        <f t="shared" si="8"/>
        <v>172496</v>
      </c>
      <c r="E26" s="12">
        <f t="shared" si="8"/>
        <v>227487</v>
      </c>
      <c r="F26" s="12">
        <f t="shared" si="8"/>
        <v>9019</v>
      </c>
      <c r="G26" s="169">
        <f t="shared" si="8"/>
        <v>236506</v>
      </c>
      <c r="H26" s="168">
        <f t="shared" si="8"/>
        <v>231724</v>
      </c>
      <c r="I26" s="168">
        <f t="shared" si="8"/>
        <v>8825</v>
      </c>
      <c r="J26" s="169">
        <f t="shared" si="8"/>
        <v>240549</v>
      </c>
      <c r="K26" s="12">
        <f>G26-J26</f>
        <v>-4043</v>
      </c>
    </row>
    <row r="27" spans="1:11" ht="16.2" hidden="1" customHeight="1" x14ac:dyDescent="0.25">
      <c r="A27" s="358">
        <v>2012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</row>
    <row r="28" spans="1:11" ht="13.8" hidden="1" x14ac:dyDescent="0.3">
      <c r="A28" s="201" t="s">
        <v>41</v>
      </c>
      <c r="B28" s="178">
        <v>25439</v>
      </c>
      <c r="C28" s="21">
        <v>497</v>
      </c>
      <c r="D28" s="176">
        <f>C28+B28</f>
        <v>25936</v>
      </c>
      <c r="E28" s="21">
        <v>34835</v>
      </c>
      <c r="F28" s="21">
        <v>995</v>
      </c>
      <c r="G28" s="21">
        <v>35830</v>
      </c>
      <c r="H28" s="178">
        <v>41389</v>
      </c>
      <c r="I28" s="21">
        <v>1377</v>
      </c>
      <c r="J28" s="176">
        <v>42766</v>
      </c>
      <c r="K28" s="21">
        <f>G28-J28</f>
        <v>-6936</v>
      </c>
    </row>
    <row r="29" spans="1:11" ht="13.8" hidden="1" x14ac:dyDescent="0.3">
      <c r="A29" s="202" t="s">
        <v>42</v>
      </c>
      <c r="B29" s="179">
        <v>35886</v>
      </c>
      <c r="C29" s="16">
        <v>988</v>
      </c>
      <c r="D29" s="177">
        <v>36874</v>
      </c>
      <c r="E29" s="16">
        <v>45168</v>
      </c>
      <c r="F29" s="16">
        <v>2085</v>
      </c>
      <c r="G29" s="16">
        <f>SUM(E29:F29)</f>
        <v>47253</v>
      </c>
      <c r="H29" s="179">
        <v>40819</v>
      </c>
      <c r="I29" s="16">
        <v>2346</v>
      </c>
      <c r="J29" s="177">
        <v>43165</v>
      </c>
      <c r="K29" s="16">
        <f>G29-J29</f>
        <v>4088</v>
      </c>
    </row>
    <row r="30" spans="1:11" ht="13.8" hidden="1" x14ac:dyDescent="0.3">
      <c r="A30" s="202" t="s">
        <v>43</v>
      </c>
      <c r="B30" s="179">
        <v>35890</v>
      </c>
      <c r="C30" s="16">
        <v>607</v>
      </c>
      <c r="D30" s="177">
        <f>C30+B30</f>
        <v>36497</v>
      </c>
      <c r="E30" s="16">
        <v>43867</v>
      </c>
      <c r="F30" s="15">
        <v>1017</v>
      </c>
      <c r="G30" s="15">
        <f>SUM(E30:F30)</f>
        <v>44884</v>
      </c>
      <c r="H30" s="179">
        <v>46659</v>
      </c>
      <c r="I30" s="16">
        <v>1101</v>
      </c>
      <c r="J30" s="177">
        <v>47760</v>
      </c>
      <c r="K30" s="15">
        <f>G30-J30</f>
        <v>-2876</v>
      </c>
    </row>
    <row r="31" spans="1:11" ht="13.8" hidden="1" x14ac:dyDescent="0.3">
      <c r="A31" s="203" t="s">
        <v>44</v>
      </c>
      <c r="B31" s="173">
        <v>34730</v>
      </c>
      <c r="C31" s="23">
        <v>660</v>
      </c>
      <c r="D31" s="171">
        <f>C31+B31</f>
        <v>35390</v>
      </c>
      <c r="E31" s="23">
        <v>43341</v>
      </c>
      <c r="F31" s="23">
        <v>1412</v>
      </c>
      <c r="G31" s="23">
        <f>SUM(E31:F31)</f>
        <v>44753</v>
      </c>
      <c r="H31" s="173">
        <v>38975</v>
      </c>
      <c r="I31" s="23">
        <v>1473</v>
      </c>
      <c r="J31" s="171">
        <f>SUM(H31:I31)</f>
        <v>40448</v>
      </c>
      <c r="K31" s="23">
        <f>G31-J31</f>
        <v>4305</v>
      </c>
    </row>
    <row r="32" spans="1:11" s="24" customFormat="1" ht="16.2" customHeight="1" x14ac:dyDescent="0.25">
      <c r="A32" s="352">
        <v>2013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</row>
    <row r="33" spans="1:11" s="25" customFormat="1" ht="17.25" hidden="1" customHeight="1" x14ac:dyDescent="0.3">
      <c r="A33" s="201" t="s">
        <v>41</v>
      </c>
      <c r="B33" s="178">
        <v>23293</v>
      </c>
      <c r="C33" s="21">
        <v>580</v>
      </c>
      <c r="D33" s="176">
        <f>B33+C33</f>
        <v>23873</v>
      </c>
      <c r="E33" s="21">
        <v>32484</v>
      </c>
      <c r="F33" s="21">
        <v>1140</v>
      </c>
      <c r="G33" s="21">
        <f>E33+F33</f>
        <v>33624</v>
      </c>
      <c r="H33" s="178">
        <v>38219</v>
      </c>
      <c r="I33" s="21">
        <v>1602</v>
      </c>
      <c r="J33" s="176">
        <f>SUM(H33:I33)</f>
        <v>39821</v>
      </c>
      <c r="K33" s="21">
        <f>G33-J33</f>
        <v>-6197</v>
      </c>
    </row>
    <row r="34" spans="1:11" s="25" customFormat="1" ht="17.25" customHeight="1" x14ac:dyDescent="0.3">
      <c r="A34" s="202" t="s">
        <v>42</v>
      </c>
      <c r="B34" s="179">
        <v>30594</v>
      </c>
      <c r="C34" s="16">
        <v>651</v>
      </c>
      <c r="D34" s="177">
        <f>B34+C34</f>
        <v>31245</v>
      </c>
      <c r="E34" s="16">
        <v>39785</v>
      </c>
      <c r="F34" s="16">
        <v>1365</v>
      </c>
      <c r="G34" s="16">
        <f>E34+F34</f>
        <v>41150</v>
      </c>
      <c r="H34" s="179">
        <v>37728</v>
      </c>
      <c r="I34" s="16">
        <v>1719</v>
      </c>
      <c r="J34" s="177">
        <f>SUM(H34:I34)</f>
        <v>39447</v>
      </c>
      <c r="K34" s="16">
        <f>G34-J34</f>
        <v>1703</v>
      </c>
    </row>
    <row r="35" spans="1:11" s="25" customFormat="1" ht="17.25" customHeight="1" x14ac:dyDescent="0.3">
      <c r="A35" s="202" t="s">
        <v>43</v>
      </c>
      <c r="B35" s="181">
        <v>35463</v>
      </c>
      <c r="C35" s="16">
        <v>593</v>
      </c>
      <c r="D35" s="177">
        <f>B35+C35</f>
        <v>36056</v>
      </c>
      <c r="E35" s="26">
        <v>43688</v>
      </c>
      <c r="F35" s="26">
        <v>1421</v>
      </c>
      <c r="G35" s="16">
        <f>E35+F35</f>
        <v>45109</v>
      </c>
      <c r="H35" s="179">
        <v>45349</v>
      </c>
      <c r="I35" s="16">
        <v>1349</v>
      </c>
      <c r="J35" s="177">
        <f>SUM(H35:I35)</f>
        <v>46698</v>
      </c>
      <c r="K35" s="16">
        <f>G35-J35</f>
        <v>-1589</v>
      </c>
    </row>
    <row r="36" spans="1:11" s="25" customFormat="1" ht="17.25" customHeight="1" x14ac:dyDescent="0.3">
      <c r="A36" s="203" t="s">
        <v>44</v>
      </c>
      <c r="B36" s="182">
        <v>32821</v>
      </c>
      <c r="C36" s="23">
        <v>678</v>
      </c>
      <c r="D36" s="180">
        <f>SUM(B36:C36)</f>
        <v>33499</v>
      </c>
      <c r="E36" s="27">
        <v>41585</v>
      </c>
      <c r="F36" s="27">
        <v>1409</v>
      </c>
      <c r="G36" s="27">
        <f>SUM(E36:F36)</f>
        <v>42994</v>
      </c>
      <c r="H36" s="173">
        <v>41037</v>
      </c>
      <c r="I36" s="23">
        <v>1215</v>
      </c>
      <c r="J36" s="171">
        <f>SUM(H36:I36)</f>
        <v>42252</v>
      </c>
      <c r="K36" s="23">
        <f>G36-J36</f>
        <v>742</v>
      </c>
    </row>
    <row r="37" spans="1:11" s="25" customFormat="1" ht="16.5" customHeight="1" x14ac:dyDescent="0.25">
      <c r="A37" s="352">
        <v>2014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</row>
    <row r="38" spans="1:11" s="25" customFormat="1" ht="16.5" customHeight="1" x14ac:dyDescent="0.3">
      <c r="A38" s="201" t="s">
        <v>41</v>
      </c>
      <c r="B38" s="183">
        <v>24910</v>
      </c>
      <c r="C38" s="20">
        <v>551</v>
      </c>
      <c r="D38" s="176">
        <f>B38+C38</f>
        <v>25461</v>
      </c>
      <c r="E38" s="16">
        <v>35301</v>
      </c>
      <c r="F38" s="16">
        <v>1415</v>
      </c>
      <c r="G38" s="16">
        <f>E38+F38</f>
        <v>36716</v>
      </c>
      <c r="H38" s="178">
        <v>41142</v>
      </c>
      <c r="I38" s="21">
        <v>1628</v>
      </c>
      <c r="J38" s="176">
        <f>H38+I38</f>
        <v>42770</v>
      </c>
      <c r="K38" s="16">
        <f>(G38-J38)</f>
        <v>-6054</v>
      </c>
    </row>
    <row r="39" spans="1:11" s="25" customFormat="1" ht="17.25" customHeight="1" x14ac:dyDescent="0.3">
      <c r="A39" s="202" t="s">
        <v>42</v>
      </c>
      <c r="B39" s="184">
        <v>31255</v>
      </c>
      <c r="C39" s="18">
        <v>728</v>
      </c>
      <c r="D39" s="177">
        <f>B39+C39</f>
        <v>31983</v>
      </c>
      <c r="E39" s="15">
        <v>41286</v>
      </c>
      <c r="F39" s="15">
        <v>2077</v>
      </c>
      <c r="G39" s="16">
        <f t="shared" ref="G39:G40" si="9">E39+F39</f>
        <v>43363</v>
      </c>
      <c r="H39" s="184">
        <v>39242</v>
      </c>
      <c r="I39" s="28">
        <v>2434</v>
      </c>
      <c r="J39" s="170">
        <f>SUM(H39:I39)</f>
        <v>41676</v>
      </c>
      <c r="K39" s="16">
        <f>G39-J39</f>
        <v>1687</v>
      </c>
    </row>
    <row r="40" spans="1:11" s="25" customFormat="1" ht="17.25" customHeight="1" x14ac:dyDescent="0.3">
      <c r="A40" s="202" t="s">
        <v>43</v>
      </c>
      <c r="B40" s="172">
        <v>36754</v>
      </c>
      <c r="C40" s="15">
        <v>1119</v>
      </c>
      <c r="D40" s="177">
        <f>B40+C40</f>
        <v>37873</v>
      </c>
      <c r="E40" s="15">
        <v>44966</v>
      </c>
      <c r="F40" s="15">
        <v>2014</v>
      </c>
      <c r="G40" s="16">
        <f t="shared" si="9"/>
        <v>46980</v>
      </c>
      <c r="H40" s="184">
        <v>47334</v>
      </c>
      <c r="I40" s="28">
        <v>2051</v>
      </c>
      <c r="J40" s="170">
        <f>SUM(H40:I40)</f>
        <v>49385</v>
      </c>
      <c r="K40" s="16">
        <f>G40-J40</f>
        <v>-2405</v>
      </c>
    </row>
    <row r="41" spans="1:11" s="25" customFormat="1" ht="17.25" customHeight="1" x14ac:dyDescent="0.3">
      <c r="A41" s="203" t="s">
        <v>44</v>
      </c>
      <c r="B41" s="174">
        <v>35704</v>
      </c>
      <c r="C41" s="29">
        <v>774</v>
      </c>
      <c r="D41" s="175">
        <f>SUM(B41:C41)</f>
        <v>36478</v>
      </c>
      <c r="E41" s="29">
        <v>44522</v>
      </c>
      <c r="F41" s="29">
        <v>2132</v>
      </c>
      <c r="G41" s="29">
        <f>SUM(E41:F41)</f>
        <v>46654</v>
      </c>
      <c r="H41" s="185">
        <v>43024</v>
      </c>
      <c r="I41" s="30">
        <v>2162</v>
      </c>
      <c r="J41" s="175">
        <f>SUM(H41:I41)</f>
        <v>45186</v>
      </c>
      <c r="K41" s="23">
        <f>G41-J41</f>
        <v>1468</v>
      </c>
    </row>
    <row r="42" spans="1:11" s="25" customFormat="1" ht="16.2" customHeight="1" x14ac:dyDescent="0.25">
      <c r="A42" s="352">
        <v>2015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</row>
    <row r="43" spans="1:11" s="31" customFormat="1" ht="17.25" customHeight="1" x14ac:dyDescent="0.3">
      <c r="A43" s="201" t="s">
        <v>41</v>
      </c>
      <c r="B43" s="178">
        <v>26203</v>
      </c>
      <c r="C43" s="21">
        <v>599</v>
      </c>
      <c r="D43" s="176">
        <f>B43+C43</f>
        <v>26802</v>
      </c>
      <c r="E43" s="21">
        <v>36931</v>
      </c>
      <c r="F43" s="21">
        <v>1581</v>
      </c>
      <c r="G43" s="21">
        <f>SUM(E43:F43)</f>
        <v>38512</v>
      </c>
      <c r="H43" s="178">
        <v>43794</v>
      </c>
      <c r="I43" s="20">
        <v>1976</v>
      </c>
      <c r="J43" s="176">
        <f>H43+I43</f>
        <v>45770</v>
      </c>
      <c r="K43" s="21">
        <f>G43-J43</f>
        <v>-7258</v>
      </c>
    </row>
    <row r="44" spans="1:11" s="31" customFormat="1" ht="17.25" customHeight="1" x14ac:dyDescent="0.3">
      <c r="A44" s="202" t="s">
        <v>42</v>
      </c>
      <c r="B44" s="179">
        <v>31053</v>
      </c>
      <c r="C44" s="16">
        <v>864</v>
      </c>
      <c r="D44" s="177">
        <f>SUM(B44:C44)</f>
        <v>31917</v>
      </c>
      <c r="E44" s="16">
        <v>41731</v>
      </c>
      <c r="F44" s="16">
        <v>2381</v>
      </c>
      <c r="G44" s="16">
        <f>SUM(E44:F44)</f>
        <v>44112</v>
      </c>
      <c r="H44" s="172">
        <v>39510</v>
      </c>
      <c r="I44" s="15">
        <v>2590</v>
      </c>
      <c r="J44" s="170">
        <f>SUM(H44:I44)</f>
        <v>42100</v>
      </c>
      <c r="K44" s="16">
        <f>G44-J44</f>
        <v>2012</v>
      </c>
    </row>
    <row r="45" spans="1:11" s="25" customFormat="1" ht="16.95" customHeight="1" x14ac:dyDescent="0.3">
      <c r="A45" s="202" t="s">
        <v>43</v>
      </c>
      <c r="B45" s="179">
        <v>40451</v>
      </c>
      <c r="C45" s="16">
        <v>845</v>
      </c>
      <c r="D45" s="177">
        <f>SUM(B45:C45)</f>
        <v>41296</v>
      </c>
      <c r="E45" s="16">
        <v>50906</v>
      </c>
      <c r="F45" s="16">
        <v>1327</v>
      </c>
      <c r="G45" s="16">
        <f>SUM(E45:F45)</f>
        <v>52233</v>
      </c>
      <c r="H45" s="172">
        <v>53076</v>
      </c>
      <c r="I45" s="15">
        <v>1313</v>
      </c>
      <c r="J45" s="170">
        <f>SUM(H45:I45)</f>
        <v>54389</v>
      </c>
      <c r="K45" s="16">
        <f>G45-J45</f>
        <v>-2156</v>
      </c>
    </row>
    <row r="46" spans="1:11" s="25" customFormat="1" ht="15" customHeight="1" x14ac:dyDescent="0.3">
      <c r="A46" s="203" t="s">
        <v>44</v>
      </c>
      <c r="B46" s="173">
        <v>37305</v>
      </c>
      <c r="C46" s="23">
        <v>1723</v>
      </c>
      <c r="D46" s="171">
        <f>SUM(B46:C46)</f>
        <v>39028</v>
      </c>
      <c r="E46" s="16">
        <v>47214</v>
      </c>
      <c r="F46" s="16">
        <v>2959</v>
      </c>
      <c r="G46" s="16">
        <f>SUM(E46:F46)</f>
        <v>50173</v>
      </c>
      <c r="H46" s="173">
        <v>45307</v>
      </c>
      <c r="I46" s="23">
        <v>2644</v>
      </c>
      <c r="J46" s="171">
        <f>SUM(H46:I46)</f>
        <v>47951</v>
      </c>
      <c r="K46" s="16">
        <f>G46-J46</f>
        <v>2222</v>
      </c>
    </row>
    <row r="47" spans="1:11" s="25" customFormat="1" ht="16.2" customHeight="1" x14ac:dyDescent="0.25">
      <c r="A47" s="353">
        <v>2016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</row>
    <row r="48" spans="1:11" s="25" customFormat="1" ht="16.2" customHeight="1" x14ac:dyDescent="0.3">
      <c r="A48" s="201" t="s">
        <v>41</v>
      </c>
      <c r="B48" s="189">
        <v>29222</v>
      </c>
      <c r="C48" s="125">
        <v>1081</v>
      </c>
      <c r="D48" s="186">
        <f>SUM(B48:C48)</f>
        <v>30303</v>
      </c>
      <c r="E48" s="125">
        <v>41306</v>
      </c>
      <c r="F48" s="125">
        <v>1893</v>
      </c>
      <c r="G48" s="145">
        <f t="shared" ref="G48:G50" si="10">E48+F48</f>
        <v>43199</v>
      </c>
      <c r="H48" s="189">
        <v>49375</v>
      </c>
      <c r="I48" s="125">
        <v>2323</v>
      </c>
      <c r="J48" s="186">
        <f>SUM(H48:I48)</f>
        <v>51698</v>
      </c>
      <c r="K48" s="21">
        <f>G48-J48</f>
        <v>-8499</v>
      </c>
    </row>
    <row r="49" spans="1:11" s="25" customFormat="1" ht="16.2" customHeight="1" x14ac:dyDescent="0.3">
      <c r="A49" s="202" t="s">
        <v>42</v>
      </c>
      <c r="B49" s="190">
        <v>34078</v>
      </c>
      <c r="C49" s="138">
        <v>1411</v>
      </c>
      <c r="D49" s="187">
        <f>C49+B49</f>
        <v>35489</v>
      </c>
      <c r="E49" s="146">
        <v>45693</v>
      </c>
      <c r="F49" s="138">
        <v>2704</v>
      </c>
      <c r="G49" s="146">
        <f t="shared" si="10"/>
        <v>48397</v>
      </c>
      <c r="H49" s="192">
        <v>44054</v>
      </c>
      <c r="I49" s="138">
        <v>2828</v>
      </c>
      <c r="J49" s="194">
        <f>SUM(H49:I49)</f>
        <v>46882</v>
      </c>
      <c r="K49" s="16">
        <f>G49-J49</f>
        <v>1515</v>
      </c>
    </row>
    <row r="50" spans="1:11" s="25" customFormat="1" ht="16.2" customHeight="1" x14ac:dyDescent="0.3">
      <c r="A50" s="202" t="s">
        <v>43</v>
      </c>
      <c r="B50" s="190">
        <v>39045</v>
      </c>
      <c r="C50" s="146">
        <v>1773</v>
      </c>
      <c r="D50" s="187">
        <f t="shared" ref="D50:D51" si="11">C50+B50</f>
        <v>40818</v>
      </c>
      <c r="E50" s="146">
        <v>50277</v>
      </c>
      <c r="F50" s="146">
        <v>3114</v>
      </c>
      <c r="G50" s="146">
        <f t="shared" si="10"/>
        <v>53391</v>
      </c>
      <c r="H50" s="192">
        <v>51681</v>
      </c>
      <c r="I50" s="138">
        <v>2532</v>
      </c>
      <c r="J50" s="194">
        <f>SUM(H50:I50)</f>
        <v>54213</v>
      </c>
      <c r="K50" s="16">
        <f>G50-J50</f>
        <v>-822</v>
      </c>
    </row>
    <row r="51" spans="1:11" s="25" customFormat="1" ht="16.2" customHeight="1" x14ac:dyDescent="0.3">
      <c r="A51" s="203" t="s">
        <v>44</v>
      </c>
      <c r="B51" s="191">
        <v>37943</v>
      </c>
      <c r="C51" s="147">
        <v>1536</v>
      </c>
      <c r="D51" s="188">
        <f t="shared" si="11"/>
        <v>39479</v>
      </c>
      <c r="E51" s="147">
        <v>49534</v>
      </c>
      <c r="F51" s="147">
        <v>2875</v>
      </c>
      <c r="G51" s="147">
        <f>E51+F51</f>
        <v>52409</v>
      </c>
      <c r="H51" s="193">
        <v>48649</v>
      </c>
      <c r="I51" s="148">
        <v>2272</v>
      </c>
      <c r="J51" s="195">
        <f>SUM(H51:I51)</f>
        <v>50921</v>
      </c>
      <c r="K51" s="16">
        <f>G51-J51</f>
        <v>1488</v>
      </c>
    </row>
    <row r="52" spans="1:11" s="25" customFormat="1" ht="16.2" customHeight="1" x14ac:dyDescent="0.25">
      <c r="A52" s="352">
        <v>2017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</row>
    <row r="53" spans="1:11" s="25" customFormat="1" ht="16.2" customHeight="1" x14ac:dyDescent="0.3">
      <c r="A53" s="201" t="s">
        <v>41</v>
      </c>
      <c r="B53" s="189">
        <v>28151</v>
      </c>
      <c r="C53" s="125">
        <v>1221</v>
      </c>
      <c r="D53" s="186">
        <v>29372</v>
      </c>
      <c r="E53" s="125">
        <v>41707</v>
      </c>
      <c r="F53" s="125">
        <v>1917</v>
      </c>
      <c r="G53" s="125">
        <v>43624</v>
      </c>
      <c r="H53" s="189">
        <v>50616</v>
      </c>
      <c r="I53" s="125">
        <v>2401</v>
      </c>
      <c r="J53" s="186">
        <f>H53+I53</f>
        <v>53017</v>
      </c>
      <c r="K53" s="21">
        <f>G53-J53</f>
        <v>-9393</v>
      </c>
    </row>
    <row r="54" spans="1:11" s="25" customFormat="1" ht="16.2" customHeight="1" x14ac:dyDescent="0.3">
      <c r="A54" s="202" t="s">
        <v>42</v>
      </c>
      <c r="B54" s="192">
        <v>36119</v>
      </c>
      <c r="C54" s="138">
        <v>765</v>
      </c>
      <c r="D54" s="194">
        <v>36884</v>
      </c>
      <c r="E54" s="138">
        <v>48726</v>
      </c>
      <c r="F54" s="138">
        <v>2004</v>
      </c>
      <c r="G54" s="138">
        <v>50730</v>
      </c>
      <c r="H54" s="192">
        <v>47448</v>
      </c>
      <c r="I54" s="138">
        <v>2389</v>
      </c>
      <c r="J54" s="194">
        <f t="shared" ref="J54:J56" si="12">H54+I54</f>
        <v>49837</v>
      </c>
      <c r="K54" s="16">
        <f t="shared" ref="K54:K56" si="13">G54-J54</f>
        <v>893</v>
      </c>
    </row>
    <row r="55" spans="1:11" s="25" customFormat="1" ht="16.2" customHeight="1" x14ac:dyDescent="0.3">
      <c r="A55" s="202" t="s">
        <v>43</v>
      </c>
      <c r="B55" s="192">
        <v>45174</v>
      </c>
      <c r="C55" s="138">
        <v>983</v>
      </c>
      <c r="D55" s="194">
        <f>SUM(B55:C55)</f>
        <v>46157</v>
      </c>
      <c r="E55" s="138">
        <v>56489</v>
      </c>
      <c r="F55" s="138">
        <v>1810</v>
      </c>
      <c r="G55" s="138">
        <f>SUM(E55:F55)</f>
        <v>58299</v>
      </c>
      <c r="H55" s="192">
        <v>59572</v>
      </c>
      <c r="I55" s="138">
        <v>2603</v>
      </c>
      <c r="J55" s="194">
        <f t="shared" si="12"/>
        <v>62175</v>
      </c>
      <c r="K55" s="16">
        <f t="shared" si="13"/>
        <v>-3876</v>
      </c>
    </row>
    <row r="56" spans="1:11" s="25" customFormat="1" ht="16.2" customHeight="1" x14ac:dyDescent="0.3">
      <c r="A56" s="203" t="s">
        <v>44</v>
      </c>
      <c r="B56" s="193">
        <v>44024</v>
      </c>
      <c r="C56" s="148">
        <v>1078</v>
      </c>
      <c r="D56" s="195">
        <f>SUM(B56:C56)</f>
        <v>45102</v>
      </c>
      <c r="E56" s="148">
        <v>57183</v>
      </c>
      <c r="F56" s="148">
        <v>2404</v>
      </c>
      <c r="G56" s="148">
        <f>SUM(E56:F56)</f>
        <v>59587</v>
      </c>
      <c r="H56" s="193">
        <v>53191</v>
      </c>
      <c r="I56" s="148">
        <v>1835</v>
      </c>
      <c r="J56" s="195">
        <f t="shared" si="12"/>
        <v>55026</v>
      </c>
      <c r="K56" s="23">
        <f t="shared" si="13"/>
        <v>4561</v>
      </c>
    </row>
    <row r="57" spans="1:11" s="25" customFormat="1" ht="16.2" customHeight="1" x14ac:dyDescent="0.25">
      <c r="A57" s="352">
        <v>2018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</row>
    <row r="58" spans="1:11" s="25" customFormat="1" ht="16.2" customHeight="1" x14ac:dyDescent="0.3">
      <c r="A58" s="201" t="s">
        <v>41</v>
      </c>
      <c r="B58" s="189">
        <v>30725</v>
      </c>
      <c r="C58" s="125">
        <v>1049</v>
      </c>
      <c r="D58" s="186">
        <f>SUM(B58:C58)</f>
        <v>31774</v>
      </c>
      <c r="E58" s="138">
        <v>45087</v>
      </c>
      <c r="F58" s="138">
        <v>1979</v>
      </c>
      <c r="G58" s="138">
        <f>SUM(E58:F58)</f>
        <v>47066</v>
      </c>
      <c r="H58" s="189">
        <v>54317</v>
      </c>
      <c r="I58" s="125">
        <v>2195</v>
      </c>
      <c r="J58" s="257">
        <v>56512</v>
      </c>
      <c r="K58" s="16">
        <f>G58-J58</f>
        <v>-9446</v>
      </c>
    </row>
    <row r="59" spans="1:11" s="25" customFormat="1" ht="16.2" customHeight="1" x14ac:dyDescent="0.3">
      <c r="A59" s="254" t="s">
        <v>42</v>
      </c>
      <c r="B59" s="138">
        <v>39106</v>
      </c>
      <c r="C59" s="138">
        <v>1184</v>
      </c>
      <c r="D59" s="194">
        <f>SUM(B59:C59)</f>
        <v>40290</v>
      </c>
      <c r="E59" s="138">
        <v>53630</v>
      </c>
      <c r="F59" s="138">
        <v>3104</v>
      </c>
      <c r="G59" s="194">
        <f>SUM(E59:F59)</f>
        <v>56734</v>
      </c>
      <c r="H59" s="138">
        <v>53060</v>
      </c>
      <c r="I59" s="138">
        <v>3171</v>
      </c>
      <c r="J59" s="258">
        <v>56231</v>
      </c>
      <c r="K59" s="16">
        <f>G59-J59</f>
        <v>503</v>
      </c>
    </row>
    <row r="60" spans="1:11" s="25" customFormat="1" ht="16.2" customHeight="1" x14ac:dyDescent="0.3">
      <c r="A60" s="202" t="s">
        <v>43</v>
      </c>
      <c r="B60" s="192">
        <v>49104</v>
      </c>
      <c r="C60" s="138">
        <v>1301</v>
      </c>
      <c r="D60" s="138">
        <f>SUM(B60:C60)</f>
        <v>50405</v>
      </c>
      <c r="E60" s="192">
        <v>63983</v>
      </c>
      <c r="F60" s="138">
        <v>2084</v>
      </c>
      <c r="G60" s="138">
        <f>SUM(E60:F60)</f>
        <v>66067</v>
      </c>
      <c r="H60" s="192">
        <v>66000</v>
      </c>
      <c r="I60" s="138">
        <v>2193</v>
      </c>
      <c r="J60" s="259">
        <v>68193</v>
      </c>
      <c r="K60" s="179">
        <f>G60-J60</f>
        <v>-2126</v>
      </c>
    </row>
    <row r="61" spans="1:11" s="25" customFormat="1" ht="16.2" customHeight="1" x14ac:dyDescent="0.3">
      <c r="A61" s="203" t="s">
        <v>44</v>
      </c>
      <c r="B61" s="193">
        <v>48716</v>
      </c>
      <c r="C61" s="148">
        <v>1311</v>
      </c>
      <c r="D61" s="148">
        <f>SUM(B61:C61)</f>
        <v>50027</v>
      </c>
      <c r="E61" s="193">
        <v>64787</v>
      </c>
      <c r="F61" s="148">
        <v>1852</v>
      </c>
      <c r="G61" s="148">
        <f>SUM(E61:F61)</f>
        <v>66639</v>
      </c>
      <c r="H61" s="193">
        <v>58347</v>
      </c>
      <c r="I61" s="148">
        <v>1266</v>
      </c>
      <c r="J61" s="260">
        <v>59613</v>
      </c>
      <c r="K61" s="173">
        <v>7026</v>
      </c>
    </row>
    <row r="62" spans="1:11" s="25" customFormat="1" ht="16.2" customHeight="1" x14ac:dyDescent="0.25">
      <c r="A62" s="359">
        <v>2019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</row>
    <row r="63" spans="1:11" s="25" customFormat="1" ht="16.2" customHeight="1" x14ac:dyDescent="0.3">
      <c r="A63" s="336" t="s">
        <v>41</v>
      </c>
      <c r="B63" s="125">
        <v>32845</v>
      </c>
      <c r="C63" s="125">
        <v>1117</v>
      </c>
      <c r="D63" s="186">
        <f>B63+C63</f>
        <v>33962</v>
      </c>
      <c r="E63" s="125">
        <v>49342</v>
      </c>
      <c r="F63" s="125">
        <v>1439</v>
      </c>
      <c r="G63" s="186">
        <f>E63+F63</f>
        <v>50781</v>
      </c>
      <c r="H63" s="125">
        <v>61825</v>
      </c>
      <c r="I63" s="125">
        <v>1405</v>
      </c>
      <c r="J63" s="257">
        <f>H63+I63</f>
        <v>63230</v>
      </c>
      <c r="K63" s="21">
        <f>G63-J63</f>
        <v>-12449</v>
      </c>
    </row>
    <row r="64" spans="1:11" s="25" customFormat="1" ht="16.2" customHeight="1" x14ac:dyDescent="0.25">
      <c r="A64" s="337" t="s">
        <v>42</v>
      </c>
      <c r="B64" s="338">
        <v>42562</v>
      </c>
      <c r="C64" s="338">
        <v>1608</v>
      </c>
      <c r="D64" s="339">
        <f>B64+C64</f>
        <v>44170</v>
      </c>
      <c r="E64" s="338">
        <v>58359</v>
      </c>
      <c r="F64" s="338">
        <v>2626</v>
      </c>
      <c r="G64" s="339">
        <f>E64+F64</f>
        <v>60985</v>
      </c>
      <c r="H64" s="338">
        <v>55140</v>
      </c>
      <c r="I64" s="338">
        <v>2681</v>
      </c>
      <c r="J64" s="340">
        <f>H64+I64</f>
        <v>57821</v>
      </c>
      <c r="K64" s="341">
        <f>G64-J64</f>
        <v>3164</v>
      </c>
    </row>
    <row r="65" spans="1:11" s="25" customFormat="1" ht="8.4" customHeight="1" x14ac:dyDescent="0.3">
      <c r="A65" s="253"/>
      <c r="B65" s="139"/>
      <c r="C65" s="139"/>
      <c r="D65" s="139"/>
      <c r="E65" s="139"/>
      <c r="F65" s="139"/>
      <c r="G65" s="139"/>
      <c r="H65" s="123"/>
      <c r="I65" s="123"/>
      <c r="J65" s="123"/>
      <c r="K65" s="22"/>
    </row>
    <row r="66" spans="1:11" ht="16.5" customHeight="1" x14ac:dyDescent="0.25">
      <c r="A66" s="204" t="s">
        <v>46</v>
      </c>
      <c r="B66" s="205"/>
      <c r="C66" s="206"/>
      <c r="D66" s="206"/>
      <c r="E66" s="206"/>
      <c r="F66" s="206"/>
      <c r="G66" s="159"/>
      <c r="H66" s="159"/>
      <c r="I66" s="159"/>
      <c r="J66" s="159"/>
      <c r="K66" s="159"/>
    </row>
    <row r="67" spans="1:11" ht="16.5" customHeight="1" x14ac:dyDescent="0.25">
      <c r="A67" s="207"/>
      <c r="B67" s="343" t="s">
        <v>45</v>
      </c>
      <c r="C67" s="343"/>
      <c r="D67" s="343"/>
      <c r="E67" s="343"/>
      <c r="F67" s="343"/>
      <c r="G67" s="120"/>
      <c r="H67" s="120"/>
      <c r="I67" s="120"/>
      <c r="J67" s="120"/>
      <c r="K67" s="35"/>
    </row>
    <row r="68" spans="1:11" ht="16.5" customHeight="1" x14ac:dyDescent="0.25">
      <c r="A68" s="207"/>
      <c r="B68" s="208" t="s">
        <v>47</v>
      </c>
      <c r="C68" s="206"/>
      <c r="D68" s="209"/>
      <c r="E68" s="210"/>
      <c r="F68" s="210"/>
      <c r="G68" s="124"/>
      <c r="H68" s="121"/>
      <c r="I68" s="120"/>
      <c r="J68" s="124"/>
      <c r="K68" s="124"/>
    </row>
    <row r="69" spans="1:11" x14ac:dyDescent="0.25">
      <c r="C69" s="36"/>
      <c r="D69" s="122"/>
      <c r="G69" s="122"/>
    </row>
    <row r="70" spans="1:11" x14ac:dyDescent="0.25">
      <c r="C70" s="36"/>
      <c r="D70" s="122"/>
      <c r="G70" s="122"/>
    </row>
  </sheetData>
  <mergeCells count="15">
    <mergeCell ref="B67:F67"/>
    <mergeCell ref="A3:A4"/>
    <mergeCell ref="B3:D3"/>
    <mergeCell ref="E3:G3"/>
    <mergeCell ref="A37:K37"/>
    <mergeCell ref="A42:K42"/>
    <mergeCell ref="A47:K47"/>
    <mergeCell ref="A52:K52"/>
    <mergeCell ref="A57:K57"/>
    <mergeCell ref="H3:J3"/>
    <mergeCell ref="A17:K17"/>
    <mergeCell ref="A19:K19"/>
    <mergeCell ref="A27:K27"/>
    <mergeCell ref="A32:K32"/>
    <mergeCell ref="A62:K62"/>
  </mergeCells>
  <printOptions horizontalCentered="1"/>
  <pageMargins left="0.15748031496062992" right="0.15748031496062992" top="0.23622047244094491" bottom="0.51181102362204722" header="0.19685039370078741" footer="0.51181102362204722"/>
  <pageSetup paperSize="9" scale="95" orientation="portrait" r:id="rId1"/>
  <headerFooter alignWithMargins="0"/>
  <ignoredErrors>
    <ignoredError sqref="G43 D10 G29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S10" sqref="S10"/>
    </sheetView>
  </sheetViews>
  <sheetFormatPr defaultRowHeight="13.2" x14ac:dyDescent="0.25"/>
  <cols>
    <col min="1" max="1" width="23.6640625" style="265" customWidth="1"/>
    <col min="2" max="5" width="18.6640625" style="265" customWidth="1"/>
    <col min="6" max="256" width="8.88671875" style="265"/>
    <col min="257" max="257" width="23.6640625" style="265" customWidth="1"/>
    <col min="258" max="261" width="18.6640625" style="265" customWidth="1"/>
    <col min="262" max="512" width="8.88671875" style="265"/>
    <col min="513" max="513" width="23.6640625" style="265" customWidth="1"/>
    <col min="514" max="517" width="18.6640625" style="265" customWidth="1"/>
    <col min="518" max="768" width="8.88671875" style="265"/>
    <col min="769" max="769" width="23.6640625" style="265" customWidth="1"/>
    <col min="770" max="773" width="18.6640625" style="265" customWidth="1"/>
    <col min="774" max="1024" width="8.88671875" style="265"/>
    <col min="1025" max="1025" width="23.6640625" style="265" customWidth="1"/>
    <col min="1026" max="1029" width="18.6640625" style="265" customWidth="1"/>
    <col min="1030" max="1280" width="8.88671875" style="265"/>
    <col min="1281" max="1281" width="23.6640625" style="265" customWidth="1"/>
    <col min="1282" max="1285" width="18.6640625" style="265" customWidth="1"/>
    <col min="1286" max="1536" width="8.88671875" style="265"/>
    <col min="1537" max="1537" width="23.6640625" style="265" customWidth="1"/>
    <col min="1538" max="1541" width="18.6640625" style="265" customWidth="1"/>
    <col min="1542" max="1792" width="8.88671875" style="265"/>
    <col min="1793" max="1793" width="23.6640625" style="265" customWidth="1"/>
    <col min="1794" max="1797" width="18.6640625" style="265" customWidth="1"/>
    <col min="1798" max="2048" width="8.88671875" style="265"/>
    <col min="2049" max="2049" width="23.6640625" style="265" customWidth="1"/>
    <col min="2050" max="2053" width="18.6640625" style="265" customWidth="1"/>
    <col min="2054" max="2304" width="8.88671875" style="265"/>
    <col min="2305" max="2305" width="23.6640625" style="265" customWidth="1"/>
    <col min="2306" max="2309" width="18.6640625" style="265" customWidth="1"/>
    <col min="2310" max="2560" width="8.88671875" style="265"/>
    <col min="2561" max="2561" width="23.6640625" style="265" customWidth="1"/>
    <col min="2562" max="2565" width="18.6640625" style="265" customWidth="1"/>
    <col min="2566" max="2816" width="8.88671875" style="265"/>
    <col min="2817" max="2817" width="23.6640625" style="265" customWidth="1"/>
    <col min="2818" max="2821" width="18.6640625" style="265" customWidth="1"/>
    <col min="2822" max="3072" width="8.88671875" style="265"/>
    <col min="3073" max="3073" width="23.6640625" style="265" customWidth="1"/>
    <col min="3074" max="3077" width="18.6640625" style="265" customWidth="1"/>
    <col min="3078" max="3328" width="8.88671875" style="265"/>
    <col min="3329" max="3329" width="23.6640625" style="265" customWidth="1"/>
    <col min="3330" max="3333" width="18.6640625" style="265" customWidth="1"/>
    <col min="3334" max="3584" width="8.88671875" style="265"/>
    <col min="3585" max="3585" width="23.6640625" style="265" customWidth="1"/>
    <col min="3586" max="3589" width="18.6640625" style="265" customWidth="1"/>
    <col min="3590" max="3840" width="8.88671875" style="265"/>
    <col min="3841" max="3841" width="23.6640625" style="265" customWidth="1"/>
    <col min="3842" max="3845" width="18.6640625" style="265" customWidth="1"/>
    <col min="3846" max="4096" width="8.88671875" style="265"/>
    <col min="4097" max="4097" width="23.6640625" style="265" customWidth="1"/>
    <col min="4098" max="4101" width="18.6640625" style="265" customWidth="1"/>
    <col min="4102" max="4352" width="8.88671875" style="265"/>
    <col min="4353" max="4353" width="23.6640625" style="265" customWidth="1"/>
    <col min="4354" max="4357" width="18.6640625" style="265" customWidth="1"/>
    <col min="4358" max="4608" width="8.88671875" style="265"/>
    <col min="4609" max="4609" width="23.6640625" style="265" customWidth="1"/>
    <col min="4610" max="4613" width="18.6640625" style="265" customWidth="1"/>
    <col min="4614" max="4864" width="8.88671875" style="265"/>
    <col min="4865" max="4865" width="23.6640625" style="265" customWidth="1"/>
    <col min="4866" max="4869" width="18.6640625" style="265" customWidth="1"/>
    <col min="4870" max="5120" width="8.88671875" style="265"/>
    <col min="5121" max="5121" width="23.6640625" style="265" customWidth="1"/>
    <col min="5122" max="5125" width="18.6640625" style="265" customWidth="1"/>
    <col min="5126" max="5376" width="8.88671875" style="265"/>
    <col min="5377" max="5377" width="23.6640625" style="265" customWidth="1"/>
    <col min="5378" max="5381" width="18.6640625" style="265" customWidth="1"/>
    <col min="5382" max="5632" width="8.88671875" style="265"/>
    <col min="5633" max="5633" width="23.6640625" style="265" customWidth="1"/>
    <col min="5634" max="5637" width="18.6640625" style="265" customWidth="1"/>
    <col min="5638" max="5888" width="8.88671875" style="265"/>
    <col min="5889" max="5889" width="23.6640625" style="265" customWidth="1"/>
    <col min="5890" max="5893" width="18.6640625" style="265" customWidth="1"/>
    <col min="5894" max="6144" width="8.88671875" style="265"/>
    <col min="6145" max="6145" width="23.6640625" style="265" customWidth="1"/>
    <col min="6146" max="6149" width="18.6640625" style="265" customWidth="1"/>
    <col min="6150" max="6400" width="8.88671875" style="265"/>
    <col min="6401" max="6401" width="23.6640625" style="265" customWidth="1"/>
    <col min="6402" max="6405" width="18.6640625" style="265" customWidth="1"/>
    <col min="6406" max="6656" width="8.88671875" style="265"/>
    <col min="6657" max="6657" width="23.6640625" style="265" customWidth="1"/>
    <col min="6658" max="6661" width="18.6640625" style="265" customWidth="1"/>
    <col min="6662" max="6912" width="8.88671875" style="265"/>
    <col min="6913" max="6913" width="23.6640625" style="265" customWidth="1"/>
    <col min="6914" max="6917" width="18.6640625" style="265" customWidth="1"/>
    <col min="6918" max="7168" width="8.88671875" style="265"/>
    <col min="7169" max="7169" width="23.6640625" style="265" customWidth="1"/>
    <col min="7170" max="7173" width="18.6640625" style="265" customWidth="1"/>
    <col min="7174" max="7424" width="8.88671875" style="265"/>
    <col min="7425" max="7425" width="23.6640625" style="265" customWidth="1"/>
    <col min="7426" max="7429" width="18.6640625" style="265" customWidth="1"/>
    <col min="7430" max="7680" width="8.88671875" style="265"/>
    <col min="7681" max="7681" width="23.6640625" style="265" customWidth="1"/>
    <col min="7682" max="7685" width="18.6640625" style="265" customWidth="1"/>
    <col min="7686" max="7936" width="8.88671875" style="265"/>
    <col min="7937" max="7937" width="23.6640625" style="265" customWidth="1"/>
    <col min="7938" max="7941" width="18.6640625" style="265" customWidth="1"/>
    <col min="7942" max="8192" width="8.88671875" style="265"/>
    <col min="8193" max="8193" width="23.6640625" style="265" customWidth="1"/>
    <col min="8194" max="8197" width="18.6640625" style="265" customWidth="1"/>
    <col min="8198" max="8448" width="8.88671875" style="265"/>
    <col min="8449" max="8449" width="23.6640625" style="265" customWidth="1"/>
    <col min="8450" max="8453" width="18.6640625" style="265" customWidth="1"/>
    <col min="8454" max="8704" width="8.88671875" style="265"/>
    <col min="8705" max="8705" width="23.6640625" style="265" customWidth="1"/>
    <col min="8706" max="8709" width="18.6640625" style="265" customWidth="1"/>
    <col min="8710" max="8960" width="8.88671875" style="265"/>
    <col min="8961" max="8961" width="23.6640625" style="265" customWidth="1"/>
    <col min="8962" max="8965" width="18.6640625" style="265" customWidth="1"/>
    <col min="8966" max="9216" width="8.88671875" style="265"/>
    <col min="9217" max="9217" width="23.6640625" style="265" customWidth="1"/>
    <col min="9218" max="9221" width="18.6640625" style="265" customWidth="1"/>
    <col min="9222" max="9472" width="8.88671875" style="265"/>
    <col min="9473" max="9473" width="23.6640625" style="265" customWidth="1"/>
    <col min="9474" max="9477" width="18.6640625" style="265" customWidth="1"/>
    <col min="9478" max="9728" width="8.88671875" style="265"/>
    <col min="9729" max="9729" width="23.6640625" style="265" customWidth="1"/>
    <col min="9730" max="9733" width="18.6640625" style="265" customWidth="1"/>
    <col min="9734" max="9984" width="8.88671875" style="265"/>
    <col min="9985" max="9985" width="23.6640625" style="265" customWidth="1"/>
    <col min="9986" max="9989" width="18.6640625" style="265" customWidth="1"/>
    <col min="9990" max="10240" width="8.88671875" style="265"/>
    <col min="10241" max="10241" width="23.6640625" style="265" customWidth="1"/>
    <col min="10242" max="10245" width="18.6640625" style="265" customWidth="1"/>
    <col min="10246" max="10496" width="8.88671875" style="265"/>
    <col min="10497" max="10497" width="23.6640625" style="265" customWidth="1"/>
    <col min="10498" max="10501" width="18.6640625" style="265" customWidth="1"/>
    <col min="10502" max="10752" width="8.88671875" style="265"/>
    <col min="10753" max="10753" width="23.6640625" style="265" customWidth="1"/>
    <col min="10754" max="10757" width="18.6640625" style="265" customWidth="1"/>
    <col min="10758" max="11008" width="8.88671875" style="265"/>
    <col min="11009" max="11009" width="23.6640625" style="265" customWidth="1"/>
    <col min="11010" max="11013" width="18.6640625" style="265" customWidth="1"/>
    <col min="11014" max="11264" width="8.88671875" style="265"/>
    <col min="11265" max="11265" width="23.6640625" style="265" customWidth="1"/>
    <col min="11266" max="11269" width="18.6640625" style="265" customWidth="1"/>
    <col min="11270" max="11520" width="8.88671875" style="265"/>
    <col min="11521" max="11521" width="23.6640625" style="265" customWidth="1"/>
    <col min="11522" max="11525" width="18.6640625" style="265" customWidth="1"/>
    <col min="11526" max="11776" width="8.88671875" style="265"/>
    <col min="11777" max="11777" width="23.6640625" style="265" customWidth="1"/>
    <col min="11778" max="11781" width="18.6640625" style="265" customWidth="1"/>
    <col min="11782" max="12032" width="8.88671875" style="265"/>
    <col min="12033" max="12033" width="23.6640625" style="265" customWidth="1"/>
    <col min="12034" max="12037" width="18.6640625" style="265" customWidth="1"/>
    <col min="12038" max="12288" width="8.88671875" style="265"/>
    <col min="12289" max="12289" width="23.6640625" style="265" customWidth="1"/>
    <col min="12290" max="12293" width="18.6640625" style="265" customWidth="1"/>
    <col min="12294" max="12544" width="8.88671875" style="265"/>
    <col min="12545" max="12545" width="23.6640625" style="265" customWidth="1"/>
    <col min="12546" max="12549" width="18.6640625" style="265" customWidth="1"/>
    <col min="12550" max="12800" width="8.88671875" style="265"/>
    <col min="12801" max="12801" width="23.6640625" style="265" customWidth="1"/>
    <col min="12802" max="12805" width="18.6640625" style="265" customWidth="1"/>
    <col min="12806" max="13056" width="8.88671875" style="265"/>
    <col min="13057" max="13057" width="23.6640625" style="265" customWidth="1"/>
    <col min="13058" max="13061" width="18.6640625" style="265" customWidth="1"/>
    <col min="13062" max="13312" width="8.88671875" style="265"/>
    <col min="13313" max="13313" width="23.6640625" style="265" customWidth="1"/>
    <col min="13314" max="13317" width="18.6640625" style="265" customWidth="1"/>
    <col min="13318" max="13568" width="8.88671875" style="265"/>
    <col min="13569" max="13569" width="23.6640625" style="265" customWidth="1"/>
    <col min="13570" max="13573" width="18.6640625" style="265" customWidth="1"/>
    <col min="13574" max="13824" width="8.88671875" style="265"/>
    <col min="13825" max="13825" width="23.6640625" style="265" customWidth="1"/>
    <col min="13826" max="13829" width="18.6640625" style="265" customWidth="1"/>
    <col min="13830" max="14080" width="8.88671875" style="265"/>
    <col min="14081" max="14081" width="23.6640625" style="265" customWidth="1"/>
    <col min="14082" max="14085" width="18.6640625" style="265" customWidth="1"/>
    <col min="14086" max="14336" width="8.88671875" style="265"/>
    <col min="14337" max="14337" width="23.6640625" style="265" customWidth="1"/>
    <col min="14338" max="14341" width="18.6640625" style="265" customWidth="1"/>
    <col min="14342" max="14592" width="8.88671875" style="265"/>
    <col min="14593" max="14593" width="23.6640625" style="265" customWidth="1"/>
    <col min="14594" max="14597" width="18.6640625" style="265" customWidth="1"/>
    <col min="14598" max="14848" width="8.88671875" style="265"/>
    <col min="14849" max="14849" width="23.6640625" style="265" customWidth="1"/>
    <col min="14850" max="14853" width="18.6640625" style="265" customWidth="1"/>
    <col min="14854" max="15104" width="8.88671875" style="265"/>
    <col min="15105" max="15105" width="23.6640625" style="265" customWidth="1"/>
    <col min="15106" max="15109" width="18.6640625" style="265" customWidth="1"/>
    <col min="15110" max="15360" width="8.88671875" style="265"/>
    <col min="15361" max="15361" width="23.6640625" style="265" customWidth="1"/>
    <col min="15362" max="15365" width="18.6640625" style="265" customWidth="1"/>
    <col min="15366" max="15616" width="8.88671875" style="265"/>
    <col min="15617" max="15617" width="23.6640625" style="265" customWidth="1"/>
    <col min="15618" max="15621" width="18.6640625" style="265" customWidth="1"/>
    <col min="15622" max="15872" width="8.88671875" style="265"/>
    <col min="15873" max="15873" width="23.6640625" style="265" customWidth="1"/>
    <col min="15874" max="15877" width="18.6640625" style="265" customWidth="1"/>
    <col min="15878" max="16128" width="8.88671875" style="265"/>
    <col min="16129" max="16129" width="23.6640625" style="265" customWidth="1"/>
    <col min="16130" max="16133" width="18.6640625" style="265" customWidth="1"/>
    <col min="16134" max="16384" width="8.88671875" style="265"/>
  </cols>
  <sheetData>
    <row r="1" spans="1:5" ht="15" x14ac:dyDescent="0.25">
      <c r="A1" s="320" t="s">
        <v>198</v>
      </c>
      <c r="B1" s="320"/>
      <c r="C1" s="320"/>
      <c r="D1" s="320"/>
      <c r="E1" s="320"/>
    </row>
    <row r="2" spans="1:5" ht="6" customHeight="1" x14ac:dyDescent="0.25">
      <c r="A2" s="321"/>
      <c r="B2" s="321"/>
      <c r="C2" s="321"/>
      <c r="D2" s="321"/>
      <c r="E2" s="321"/>
    </row>
    <row r="3" spans="1:5" ht="24" customHeight="1" x14ac:dyDescent="0.25">
      <c r="A3" s="417" t="s">
        <v>174</v>
      </c>
      <c r="B3" s="419" t="s">
        <v>56</v>
      </c>
      <c r="C3" s="420"/>
      <c r="D3" s="420"/>
      <c r="E3" s="420"/>
    </row>
    <row r="4" spans="1:5" ht="24" customHeight="1" x14ac:dyDescent="0.25">
      <c r="A4" s="418"/>
      <c r="B4" s="419" t="s">
        <v>56</v>
      </c>
      <c r="C4" s="420"/>
      <c r="D4" s="322" t="s">
        <v>54</v>
      </c>
      <c r="E4" s="322" t="s">
        <v>55</v>
      </c>
    </row>
    <row r="5" spans="1:5" ht="24" customHeight="1" x14ac:dyDescent="0.25">
      <c r="A5" s="322" t="s">
        <v>56</v>
      </c>
      <c r="B5" s="342">
        <f>SUM(B6:B18)</f>
        <v>14118</v>
      </c>
      <c r="C5" s="309" t="s">
        <v>151</v>
      </c>
      <c r="D5" s="310">
        <f>SUM(D6:D18)</f>
        <v>6416</v>
      </c>
      <c r="E5" s="310">
        <f>SUM(E6:E18)</f>
        <v>7702</v>
      </c>
    </row>
    <row r="6" spans="1:5" ht="24" customHeight="1" x14ac:dyDescent="0.25">
      <c r="A6" s="323" t="s">
        <v>175</v>
      </c>
      <c r="B6" s="293">
        <f t="shared" ref="B6:B18" si="0">D6+E6</f>
        <v>228</v>
      </c>
      <c r="C6" s="324">
        <f t="shared" ref="C6:C18" si="1">B6/$B$5%</f>
        <v>1.6149596260093497</v>
      </c>
      <c r="D6" s="325">
        <v>85</v>
      </c>
      <c r="E6" s="272">
        <v>143</v>
      </c>
    </row>
    <row r="7" spans="1:5" ht="24" customHeight="1" x14ac:dyDescent="0.25">
      <c r="A7" s="323" t="s">
        <v>176</v>
      </c>
      <c r="B7" s="293">
        <f t="shared" si="0"/>
        <v>650</v>
      </c>
      <c r="C7" s="324">
        <f t="shared" si="1"/>
        <v>4.6040515653775316</v>
      </c>
      <c r="D7" s="325">
        <v>326</v>
      </c>
      <c r="E7" s="272">
        <v>324</v>
      </c>
    </row>
    <row r="8" spans="1:5" ht="24" customHeight="1" x14ac:dyDescent="0.25">
      <c r="A8" s="323" t="s">
        <v>177</v>
      </c>
      <c r="B8" s="293">
        <f t="shared" si="0"/>
        <v>949</v>
      </c>
      <c r="C8" s="324">
        <f t="shared" si="1"/>
        <v>6.721915285451197</v>
      </c>
      <c r="D8" s="325">
        <v>378</v>
      </c>
      <c r="E8" s="272">
        <v>571</v>
      </c>
    </row>
    <row r="9" spans="1:5" ht="24" customHeight="1" x14ac:dyDescent="0.25">
      <c r="A9" s="323" t="s">
        <v>178</v>
      </c>
      <c r="B9" s="293">
        <f t="shared" si="0"/>
        <v>1407</v>
      </c>
      <c r="C9" s="324">
        <f t="shared" si="1"/>
        <v>9.9660008499787498</v>
      </c>
      <c r="D9" s="325">
        <v>686</v>
      </c>
      <c r="E9" s="272">
        <v>721</v>
      </c>
    </row>
    <row r="10" spans="1:5" ht="24" customHeight="1" x14ac:dyDescent="0.25">
      <c r="A10" s="323" t="s">
        <v>179</v>
      </c>
      <c r="B10" s="293">
        <f t="shared" si="0"/>
        <v>2287</v>
      </c>
      <c r="C10" s="324">
        <f t="shared" si="1"/>
        <v>16.199178353874487</v>
      </c>
      <c r="D10" s="325">
        <v>982</v>
      </c>
      <c r="E10" s="272">
        <v>1305</v>
      </c>
    </row>
    <row r="11" spans="1:5" ht="24" customHeight="1" x14ac:dyDescent="0.25">
      <c r="A11" s="323" t="s">
        <v>180</v>
      </c>
      <c r="B11" s="293">
        <f t="shared" si="0"/>
        <v>456</v>
      </c>
      <c r="C11" s="324">
        <f t="shared" si="1"/>
        <v>3.2299192520186994</v>
      </c>
      <c r="D11" s="325">
        <v>110</v>
      </c>
      <c r="E11" s="272">
        <v>346</v>
      </c>
    </row>
    <row r="12" spans="1:5" ht="24" customHeight="1" x14ac:dyDescent="0.25">
      <c r="A12" s="323" t="s">
        <v>181</v>
      </c>
      <c r="B12" s="293">
        <f t="shared" si="0"/>
        <v>303</v>
      </c>
      <c r="C12" s="324">
        <f t="shared" si="1"/>
        <v>2.1461963450913726</v>
      </c>
      <c r="D12" s="325">
        <v>79</v>
      </c>
      <c r="E12" s="272">
        <v>224</v>
      </c>
    </row>
    <row r="13" spans="1:5" ht="24" customHeight="1" x14ac:dyDescent="0.25">
      <c r="A13" s="323" t="s">
        <v>182</v>
      </c>
      <c r="B13" s="293">
        <f t="shared" si="0"/>
        <v>201</v>
      </c>
      <c r="C13" s="324">
        <f t="shared" si="1"/>
        <v>1.4237144071398213</v>
      </c>
      <c r="D13" s="325">
        <v>39</v>
      </c>
      <c r="E13" s="272">
        <v>162</v>
      </c>
    </row>
    <row r="14" spans="1:5" ht="24" customHeight="1" x14ac:dyDescent="0.25">
      <c r="A14" s="323" t="s">
        <v>183</v>
      </c>
      <c r="B14" s="293">
        <f t="shared" si="0"/>
        <v>438</v>
      </c>
      <c r="C14" s="324">
        <f t="shared" si="1"/>
        <v>3.1024224394390139</v>
      </c>
      <c r="D14" s="325">
        <v>199</v>
      </c>
      <c r="E14" s="272">
        <v>239</v>
      </c>
    </row>
    <row r="15" spans="1:5" ht="24" customHeight="1" x14ac:dyDescent="0.25">
      <c r="A15" s="323" t="s">
        <v>184</v>
      </c>
      <c r="B15" s="293">
        <f t="shared" si="0"/>
        <v>1999</v>
      </c>
      <c r="C15" s="324">
        <f t="shared" si="1"/>
        <v>14.159229352599517</v>
      </c>
      <c r="D15" s="325">
        <v>935</v>
      </c>
      <c r="E15" s="272">
        <v>1064</v>
      </c>
    </row>
    <row r="16" spans="1:5" ht="24" customHeight="1" x14ac:dyDescent="0.25">
      <c r="A16" s="323" t="s">
        <v>185</v>
      </c>
      <c r="B16" s="293">
        <f t="shared" si="0"/>
        <v>1872</v>
      </c>
      <c r="C16" s="324">
        <f t="shared" si="1"/>
        <v>13.259668508287293</v>
      </c>
      <c r="D16" s="325">
        <v>982</v>
      </c>
      <c r="E16" s="272">
        <v>890</v>
      </c>
    </row>
    <row r="17" spans="1:5" ht="24" customHeight="1" x14ac:dyDescent="0.25">
      <c r="A17" s="323" t="s">
        <v>186</v>
      </c>
      <c r="B17" s="293">
        <f t="shared" si="0"/>
        <v>1878</v>
      </c>
      <c r="C17" s="324">
        <f t="shared" si="1"/>
        <v>13.302167445813854</v>
      </c>
      <c r="D17" s="325">
        <v>1055</v>
      </c>
      <c r="E17" s="272">
        <v>823</v>
      </c>
    </row>
    <row r="18" spans="1:5" ht="24" customHeight="1" x14ac:dyDescent="0.25">
      <c r="A18" s="326" t="s">
        <v>187</v>
      </c>
      <c r="B18" s="296">
        <f t="shared" si="0"/>
        <v>1450</v>
      </c>
      <c r="C18" s="327">
        <f t="shared" si="1"/>
        <v>10.270576568919109</v>
      </c>
      <c r="D18" s="328">
        <v>560</v>
      </c>
      <c r="E18" s="298">
        <v>890</v>
      </c>
    </row>
    <row r="19" spans="1:5" ht="24" customHeight="1" x14ac:dyDescent="0.25">
      <c r="A19" s="329" t="s">
        <v>188</v>
      </c>
      <c r="B19" s="421">
        <f>SUM(C6:C18)</f>
        <v>100</v>
      </c>
      <c r="C19" s="422"/>
      <c r="D19" s="330">
        <f>D5/B5%</f>
        <v>45.445530528403452</v>
      </c>
      <c r="E19" s="330">
        <f>E5/B5%</f>
        <v>54.554469471596541</v>
      </c>
    </row>
    <row r="20" spans="1:5" ht="5.4" customHeight="1" x14ac:dyDescent="0.3">
      <c r="A20" s="331"/>
      <c r="B20" s="332"/>
      <c r="C20" s="333"/>
      <c r="D20" s="334"/>
      <c r="E20" s="334"/>
    </row>
    <row r="21" spans="1:5" ht="19.95" customHeight="1" x14ac:dyDescent="0.25">
      <c r="A21" s="335" t="s">
        <v>189</v>
      </c>
      <c r="B21" s="335"/>
      <c r="C21" s="335"/>
      <c r="D21" s="335"/>
      <c r="E21" s="335"/>
    </row>
    <row r="22" spans="1:5" ht="19.95" customHeight="1" x14ac:dyDescent="0.25">
      <c r="A22" s="283" t="s">
        <v>172</v>
      </c>
      <c r="B22" s="331"/>
      <c r="C22" s="331"/>
      <c r="D22" s="331"/>
      <c r="E22" s="331"/>
    </row>
    <row r="23" spans="1:5" ht="19.95" customHeight="1" x14ac:dyDescent="0.25">
      <c r="A23" s="394" t="s">
        <v>173</v>
      </c>
      <c r="B23" s="394"/>
      <c r="C23" s="394"/>
      <c r="D23" s="394"/>
      <c r="E23" s="304"/>
    </row>
    <row r="24" spans="1:5" ht="19.95" customHeight="1" x14ac:dyDescent="0.25">
      <c r="A24" s="284" t="s">
        <v>144</v>
      </c>
    </row>
  </sheetData>
  <mergeCells count="5">
    <mergeCell ref="A3:A4"/>
    <mergeCell ref="B3:E3"/>
    <mergeCell ref="B4:C4"/>
    <mergeCell ref="B19:C19"/>
    <mergeCell ref="A23:D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V15" sqref="V15"/>
    </sheetView>
  </sheetViews>
  <sheetFormatPr defaultRowHeight="13.2" x14ac:dyDescent="0.25"/>
  <cols>
    <col min="1" max="1" width="21" style="5" customWidth="1"/>
    <col min="2" max="2" width="7.33203125" style="5" customWidth="1"/>
    <col min="3" max="3" width="7.6640625" style="5" customWidth="1"/>
    <col min="4" max="4" width="9.33203125" style="5" customWidth="1"/>
    <col min="5" max="5" width="6.6640625" style="5" customWidth="1"/>
    <col min="6" max="6" width="7.6640625" style="5" customWidth="1"/>
    <col min="7" max="7" width="9.33203125" style="5" customWidth="1"/>
    <col min="8" max="9" width="7.6640625" style="5" customWidth="1"/>
    <col min="10" max="10" width="9.33203125" style="5" customWidth="1"/>
    <col min="11" max="11" width="6.6640625" style="5" customWidth="1"/>
    <col min="12" max="12" width="7.6640625" style="5" customWidth="1"/>
    <col min="13" max="13" width="9" style="5" customWidth="1"/>
    <col min="14" max="14" width="6.6640625" style="5" customWidth="1"/>
    <col min="15" max="15" width="7.6640625" style="5" customWidth="1"/>
    <col min="16" max="16" width="9.33203125" style="5" customWidth="1"/>
    <col min="17" max="253" width="8.88671875" style="5"/>
    <col min="254" max="254" width="19.6640625" style="5" customWidth="1"/>
    <col min="255" max="257" width="7.33203125" style="5" customWidth="1"/>
    <col min="258" max="260" width="6.6640625" style="5" customWidth="1"/>
    <col min="261" max="261" width="7.6640625" style="5" customWidth="1"/>
    <col min="262" max="272" width="6.6640625" style="5" customWidth="1"/>
    <col min="273" max="509" width="8.88671875" style="5"/>
    <col min="510" max="510" width="19.6640625" style="5" customWidth="1"/>
    <col min="511" max="513" width="7.33203125" style="5" customWidth="1"/>
    <col min="514" max="516" width="6.6640625" style="5" customWidth="1"/>
    <col min="517" max="517" width="7.6640625" style="5" customWidth="1"/>
    <col min="518" max="528" width="6.6640625" style="5" customWidth="1"/>
    <col min="529" max="765" width="8.88671875" style="5"/>
    <col min="766" max="766" width="19.6640625" style="5" customWidth="1"/>
    <col min="767" max="769" width="7.33203125" style="5" customWidth="1"/>
    <col min="770" max="772" width="6.6640625" style="5" customWidth="1"/>
    <col min="773" max="773" width="7.6640625" style="5" customWidth="1"/>
    <col min="774" max="784" width="6.6640625" style="5" customWidth="1"/>
    <col min="785" max="1021" width="8.88671875" style="5"/>
    <col min="1022" max="1022" width="19.6640625" style="5" customWidth="1"/>
    <col min="1023" max="1025" width="7.33203125" style="5" customWidth="1"/>
    <col min="1026" max="1028" width="6.6640625" style="5" customWidth="1"/>
    <col min="1029" max="1029" width="7.6640625" style="5" customWidth="1"/>
    <col min="1030" max="1040" width="6.6640625" style="5" customWidth="1"/>
    <col min="1041" max="1277" width="8.88671875" style="5"/>
    <col min="1278" max="1278" width="19.6640625" style="5" customWidth="1"/>
    <col min="1279" max="1281" width="7.33203125" style="5" customWidth="1"/>
    <col min="1282" max="1284" width="6.6640625" style="5" customWidth="1"/>
    <col min="1285" max="1285" width="7.6640625" style="5" customWidth="1"/>
    <col min="1286" max="1296" width="6.6640625" style="5" customWidth="1"/>
    <col min="1297" max="1533" width="8.88671875" style="5"/>
    <col min="1534" max="1534" width="19.6640625" style="5" customWidth="1"/>
    <col min="1535" max="1537" width="7.33203125" style="5" customWidth="1"/>
    <col min="1538" max="1540" width="6.6640625" style="5" customWidth="1"/>
    <col min="1541" max="1541" width="7.6640625" style="5" customWidth="1"/>
    <col min="1542" max="1552" width="6.6640625" style="5" customWidth="1"/>
    <col min="1553" max="1789" width="8.88671875" style="5"/>
    <col min="1790" max="1790" width="19.6640625" style="5" customWidth="1"/>
    <col min="1791" max="1793" width="7.33203125" style="5" customWidth="1"/>
    <col min="1794" max="1796" width="6.6640625" style="5" customWidth="1"/>
    <col min="1797" max="1797" width="7.6640625" style="5" customWidth="1"/>
    <col min="1798" max="1808" width="6.6640625" style="5" customWidth="1"/>
    <col min="1809" max="2045" width="8.88671875" style="5"/>
    <col min="2046" max="2046" width="19.6640625" style="5" customWidth="1"/>
    <col min="2047" max="2049" width="7.33203125" style="5" customWidth="1"/>
    <col min="2050" max="2052" width="6.6640625" style="5" customWidth="1"/>
    <col min="2053" max="2053" width="7.6640625" style="5" customWidth="1"/>
    <col min="2054" max="2064" width="6.6640625" style="5" customWidth="1"/>
    <col min="2065" max="2301" width="8.88671875" style="5"/>
    <col min="2302" max="2302" width="19.6640625" style="5" customWidth="1"/>
    <col min="2303" max="2305" width="7.33203125" style="5" customWidth="1"/>
    <col min="2306" max="2308" width="6.6640625" style="5" customWidth="1"/>
    <col min="2309" max="2309" width="7.6640625" style="5" customWidth="1"/>
    <col min="2310" max="2320" width="6.6640625" style="5" customWidth="1"/>
    <col min="2321" max="2557" width="8.88671875" style="5"/>
    <col min="2558" max="2558" width="19.6640625" style="5" customWidth="1"/>
    <col min="2559" max="2561" width="7.33203125" style="5" customWidth="1"/>
    <col min="2562" max="2564" width="6.6640625" style="5" customWidth="1"/>
    <col min="2565" max="2565" width="7.6640625" style="5" customWidth="1"/>
    <col min="2566" max="2576" width="6.6640625" style="5" customWidth="1"/>
    <col min="2577" max="2813" width="8.88671875" style="5"/>
    <col min="2814" max="2814" width="19.6640625" style="5" customWidth="1"/>
    <col min="2815" max="2817" width="7.33203125" style="5" customWidth="1"/>
    <col min="2818" max="2820" width="6.6640625" style="5" customWidth="1"/>
    <col min="2821" max="2821" width="7.6640625" style="5" customWidth="1"/>
    <col min="2822" max="2832" width="6.6640625" style="5" customWidth="1"/>
    <col min="2833" max="3069" width="8.88671875" style="5"/>
    <col min="3070" max="3070" width="19.6640625" style="5" customWidth="1"/>
    <col min="3071" max="3073" width="7.33203125" style="5" customWidth="1"/>
    <col min="3074" max="3076" width="6.6640625" style="5" customWidth="1"/>
    <col min="3077" max="3077" width="7.6640625" style="5" customWidth="1"/>
    <col min="3078" max="3088" width="6.6640625" style="5" customWidth="1"/>
    <col min="3089" max="3325" width="8.88671875" style="5"/>
    <col min="3326" max="3326" width="19.6640625" style="5" customWidth="1"/>
    <col min="3327" max="3329" width="7.33203125" style="5" customWidth="1"/>
    <col min="3330" max="3332" width="6.6640625" style="5" customWidth="1"/>
    <col min="3333" max="3333" width="7.6640625" style="5" customWidth="1"/>
    <col min="3334" max="3344" width="6.6640625" style="5" customWidth="1"/>
    <col min="3345" max="3581" width="8.88671875" style="5"/>
    <col min="3582" max="3582" width="19.6640625" style="5" customWidth="1"/>
    <col min="3583" max="3585" width="7.33203125" style="5" customWidth="1"/>
    <col min="3586" max="3588" width="6.6640625" style="5" customWidth="1"/>
    <col min="3589" max="3589" width="7.6640625" style="5" customWidth="1"/>
    <col min="3590" max="3600" width="6.6640625" style="5" customWidth="1"/>
    <col min="3601" max="3837" width="8.88671875" style="5"/>
    <col min="3838" max="3838" width="19.6640625" style="5" customWidth="1"/>
    <col min="3839" max="3841" width="7.33203125" style="5" customWidth="1"/>
    <col min="3842" max="3844" width="6.6640625" style="5" customWidth="1"/>
    <col min="3845" max="3845" width="7.6640625" style="5" customWidth="1"/>
    <col min="3846" max="3856" width="6.6640625" style="5" customWidth="1"/>
    <col min="3857" max="4093" width="8.88671875" style="5"/>
    <col min="4094" max="4094" width="19.6640625" style="5" customWidth="1"/>
    <col min="4095" max="4097" width="7.33203125" style="5" customWidth="1"/>
    <col min="4098" max="4100" width="6.6640625" style="5" customWidth="1"/>
    <col min="4101" max="4101" width="7.6640625" style="5" customWidth="1"/>
    <col min="4102" max="4112" width="6.6640625" style="5" customWidth="1"/>
    <col min="4113" max="4349" width="8.88671875" style="5"/>
    <col min="4350" max="4350" width="19.6640625" style="5" customWidth="1"/>
    <col min="4351" max="4353" width="7.33203125" style="5" customWidth="1"/>
    <col min="4354" max="4356" width="6.6640625" style="5" customWidth="1"/>
    <col min="4357" max="4357" width="7.6640625" style="5" customWidth="1"/>
    <col min="4358" max="4368" width="6.6640625" style="5" customWidth="1"/>
    <col min="4369" max="4605" width="8.88671875" style="5"/>
    <col min="4606" max="4606" width="19.6640625" style="5" customWidth="1"/>
    <col min="4607" max="4609" width="7.33203125" style="5" customWidth="1"/>
    <col min="4610" max="4612" width="6.6640625" style="5" customWidth="1"/>
    <col min="4613" max="4613" width="7.6640625" style="5" customWidth="1"/>
    <col min="4614" max="4624" width="6.6640625" style="5" customWidth="1"/>
    <col min="4625" max="4861" width="8.88671875" style="5"/>
    <col min="4862" max="4862" width="19.6640625" style="5" customWidth="1"/>
    <col min="4863" max="4865" width="7.33203125" style="5" customWidth="1"/>
    <col min="4866" max="4868" width="6.6640625" style="5" customWidth="1"/>
    <col min="4869" max="4869" width="7.6640625" style="5" customWidth="1"/>
    <col min="4870" max="4880" width="6.6640625" style="5" customWidth="1"/>
    <col min="4881" max="5117" width="8.88671875" style="5"/>
    <col min="5118" max="5118" width="19.6640625" style="5" customWidth="1"/>
    <col min="5119" max="5121" width="7.33203125" style="5" customWidth="1"/>
    <col min="5122" max="5124" width="6.6640625" style="5" customWidth="1"/>
    <col min="5125" max="5125" width="7.6640625" style="5" customWidth="1"/>
    <col min="5126" max="5136" width="6.6640625" style="5" customWidth="1"/>
    <col min="5137" max="5373" width="8.88671875" style="5"/>
    <col min="5374" max="5374" width="19.6640625" style="5" customWidth="1"/>
    <col min="5375" max="5377" width="7.33203125" style="5" customWidth="1"/>
    <col min="5378" max="5380" width="6.6640625" style="5" customWidth="1"/>
    <col min="5381" max="5381" width="7.6640625" style="5" customWidth="1"/>
    <col min="5382" max="5392" width="6.6640625" style="5" customWidth="1"/>
    <col min="5393" max="5629" width="8.88671875" style="5"/>
    <col min="5630" max="5630" width="19.6640625" style="5" customWidth="1"/>
    <col min="5631" max="5633" width="7.33203125" style="5" customWidth="1"/>
    <col min="5634" max="5636" width="6.6640625" style="5" customWidth="1"/>
    <col min="5637" max="5637" width="7.6640625" style="5" customWidth="1"/>
    <col min="5638" max="5648" width="6.6640625" style="5" customWidth="1"/>
    <col min="5649" max="5885" width="8.88671875" style="5"/>
    <col min="5886" max="5886" width="19.6640625" style="5" customWidth="1"/>
    <col min="5887" max="5889" width="7.33203125" style="5" customWidth="1"/>
    <col min="5890" max="5892" width="6.6640625" style="5" customWidth="1"/>
    <col min="5893" max="5893" width="7.6640625" style="5" customWidth="1"/>
    <col min="5894" max="5904" width="6.6640625" style="5" customWidth="1"/>
    <col min="5905" max="6141" width="8.88671875" style="5"/>
    <col min="6142" max="6142" width="19.6640625" style="5" customWidth="1"/>
    <col min="6143" max="6145" width="7.33203125" style="5" customWidth="1"/>
    <col min="6146" max="6148" width="6.6640625" style="5" customWidth="1"/>
    <col min="6149" max="6149" width="7.6640625" style="5" customWidth="1"/>
    <col min="6150" max="6160" width="6.6640625" style="5" customWidth="1"/>
    <col min="6161" max="6397" width="8.88671875" style="5"/>
    <col min="6398" max="6398" width="19.6640625" style="5" customWidth="1"/>
    <col min="6399" max="6401" width="7.33203125" style="5" customWidth="1"/>
    <col min="6402" max="6404" width="6.6640625" style="5" customWidth="1"/>
    <col min="6405" max="6405" width="7.6640625" style="5" customWidth="1"/>
    <col min="6406" max="6416" width="6.6640625" style="5" customWidth="1"/>
    <col min="6417" max="6653" width="8.88671875" style="5"/>
    <col min="6654" max="6654" width="19.6640625" style="5" customWidth="1"/>
    <col min="6655" max="6657" width="7.33203125" style="5" customWidth="1"/>
    <col min="6658" max="6660" width="6.6640625" style="5" customWidth="1"/>
    <col min="6661" max="6661" width="7.6640625" style="5" customWidth="1"/>
    <col min="6662" max="6672" width="6.6640625" style="5" customWidth="1"/>
    <col min="6673" max="6909" width="8.88671875" style="5"/>
    <col min="6910" max="6910" width="19.6640625" style="5" customWidth="1"/>
    <col min="6911" max="6913" width="7.33203125" style="5" customWidth="1"/>
    <col min="6914" max="6916" width="6.6640625" style="5" customWidth="1"/>
    <col min="6917" max="6917" width="7.6640625" style="5" customWidth="1"/>
    <col min="6918" max="6928" width="6.6640625" style="5" customWidth="1"/>
    <col min="6929" max="7165" width="8.88671875" style="5"/>
    <col min="7166" max="7166" width="19.6640625" style="5" customWidth="1"/>
    <col min="7167" max="7169" width="7.33203125" style="5" customWidth="1"/>
    <col min="7170" max="7172" width="6.6640625" style="5" customWidth="1"/>
    <col min="7173" max="7173" width="7.6640625" style="5" customWidth="1"/>
    <col min="7174" max="7184" width="6.6640625" style="5" customWidth="1"/>
    <col min="7185" max="7421" width="8.88671875" style="5"/>
    <col min="7422" max="7422" width="19.6640625" style="5" customWidth="1"/>
    <col min="7423" max="7425" width="7.33203125" style="5" customWidth="1"/>
    <col min="7426" max="7428" width="6.6640625" style="5" customWidth="1"/>
    <col min="7429" max="7429" width="7.6640625" style="5" customWidth="1"/>
    <col min="7430" max="7440" width="6.6640625" style="5" customWidth="1"/>
    <col min="7441" max="7677" width="8.88671875" style="5"/>
    <col min="7678" max="7678" width="19.6640625" style="5" customWidth="1"/>
    <col min="7679" max="7681" width="7.33203125" style="5" customWidth="1"/>
    <col min="7682" max="7684" width="6.6640625" style="5" customWidth="1"/>
    <col min="7685" max="7685" width="7.6640625" style="5" customWidth="1"/>
    <col min="7686" max="7696" width="6.6640625" style="5" customWidth="1"/>
    <col min="7697" max="7933" width="8.88671875" style="5"/>
    <col min="7934" max="7934" width="19.6640625" style="5" customWidth="1"/>
    <col min="7935" max="7937" width="7.33203125" style="5" customWidth="1"/>
    <col min="7938" max="7940" width="6.6640625" style="5" customWidth="1"/>
    <col min="7941" max="7941" width="7.6640625" style="5" customWidth="1"/>
    <col min="7942" max="7952" width="6.6640625" style="5" customWidth="1"/>
    <col min="7953" max="8189" width="8.88671875" style="5"/>
    <col min="8190" max="8190" width="19.6640625" style="5" customWidth="1"/>
    <col min="8191" max="8193" width="7.33203125" style="5" customWidth="1"/>
    <col min="8194" max="8196" width="6.6640625" style="5" customWidth="1"/>
    <col min="8197" max="8197" width="7.6640625" style="5" customWidth="1"/>
    <col min="8198" max="8208" width="6.6640625" style="5" customWidth="1"/>
    <col min="8209" max="8445" width="8.88671875" style="5"/>
    <col min="8446" max="8446" width="19.6640625" style="5" customWidth="1"/>
    <col min="8447" max="8449" width="7.33203125" style="5" customWidth="1"/>
    <col min="8450" max="8452" width="6.6640625" style="5" customWidth="1"/>
    <col min="8453" max="8453" width="7.6640625" style="5" customWidth="1"/>
    <col min="8454" max="8464" width="6.6640625" style="5" customWidth="1"/>
    <col min="8465" max="8701" width="8.88671875" style="5"/>
    <col min="8702" max="8702" width="19.6640625" style="5" customWidth="1"/>
    <col min="8703" max="8705" width="7.33203125" style="5" customWidth="1"/>
    <col min="8706" max="8708" width="6.6640625" style="5" customWidth="1"/>
    <col min="8709" max="8709" width="7.6640625" style="5" customWidth="1"/>
    <col min="8710" max="8720" width="6.6640625" style="5" customWidth="1"/>
    <col min="8721" max="8957" width="8.88671875" style="5"/>
    <col min="8958" max="8958" width="19.6640625" style="5" customWidth="1"/>
    <col min="8959" max="8961" width="7.33203125" style="5" customWidth="1"/>
    <col min="8962" max="8964" width="6.6640625" style="5" customWidth="1"/>
    <col min="8965" max="8965" width="7.6640625" style="5" customWidth="1"/>
    <col min="8966" max="8976" width="6.6640625" style="5" customWidth="1"/>
    <col min="8977" max="9213" width="8.88671875" style="5"/>
    <col min="9214" max="9214" width="19.6640625" style="5" customWidth="1"/>
    <col min="9215" max="9217" width="7.33203125" style="5" customWidth="1"/>
    <col min="9218" max="9220" width="6.6640625" style="5" customWidth="1"/>
    <col min="9221" max="9221" width="7.6640625" style="5" customWidth="1"/>
    <col min="9222" max="9232" width="6.6640625" style="5" customWidth="1"/>
    <col min="9233" max="9469" width="8.88671875" style="5"/>
    <col min="9470" max="9470" width="19.6640625" style="5" customWidth="1"/>
    <col min="9471" max="9473" width="7.33203125" style="5" customWidth="1"/>
    <col min="9474" max="9476" width="6.6640625" style="5" customWidth="1"/>
    <col min="9477" max="9477" width="7.6640625" style="5" customWidth="1"/>
    <col min="9478" max="9488" width="6.6640625" style="5" customWidth="1"/>
    <col min="9489" max="9725" width="8.88671875" style="5"/>
    <col min="9726" max="9726" width="19.6640625" style="5" customWidth="1"/>
    <col min="9727" max="9729" width="7.33203125" style="5" customWidth="1"/>
    <col min="9730" max="9732" width="6.6640625" style="5" customWidth="1"/>
    <col min="9733" max="9733" width="7.6640625" style="5" customWidth="1"/>
    <col min="9734" max="9744" width="6.6640625" style="5" customWidth="1"/>
    <col min="9745" max="9981" width="8.88671875" style="5"/>
    <col min="9982" max="9982" width="19.6640625" style="5" customWidth="1"/>
    <col min="9983" max="9985" width="7.33203125" style="5" customWidth="1"/>
    <col min="9986" max="9988" width="6.6640625" style="5" customWidth="1"/>
    <col min="9989" max="9989" width="7.6640625" style="5" customWidth="1"/>
    <col min="9990" max="10000" width="6.6640625" style="5" customWidth="1"/>
    <col min="10001" max="10237" width="8.88671875" style="5"/>
    <col min="10238" max="10238" width="19.6640625" style="5" customWidth="1"/>
    <col min="10239" max="10241" width="7.33203125" style="5" customWidth="1"/>
    <col min="10242" max="10244" width="6.6640625" style="5" customWidth="1"/>
    <col min="10245" max="10245" width="7.6640625" style="5" customWidth="1"/>
    <col min="10246" max="10256" width="6.6640625" style="5" customWidth="1"/>
    <col min="10257" max="10493" width="8.88671875" style="5"/>
    <col min="10494" max="10494" width="19.6640625" style="5" customWidth="1"/>
    <col min="10495" max="10497" width="7.33203125" style="5" customWidth="1"/>
    <col min="10498" max="10500" width="6.6640625" style="5" customWidth="1"/>
    <col min="10501" max="10501" width="7.6640625" style="5" customWidth="1"/>
    <col min="10502" max="10512" width="6.6640625" style="5" customWidth="1"/>
    <col min="10513" max="10749" width="8.88671875" style="5"/>
    <col min="10750" max="10750" width="19.6640625" style="5" customWidth="1"/>
    <col min="10751" max="10753" width="7.33203125" style="5" customWidth="1"/>
    <col min="10754" max="10756" width="6.6640625" style="5" customWidth="1"/>
    <col min="10757" max="10757" width="7.6640625" style="5" customWidth="1"/>
    <col min="10758" max="10768" width="6.6640625" style="5" customWidth="1"/>
    <col min="10769" max="11005" width="8.88671875" style="5"/>
    <col min="11006" max="11006" width="19.6640625" style="5" customWidth="1"/>
    <col min="11007" max="11009" width="7.33203125" style="5" customWidth="1"/>
    <col min="11010" max="11012" width="6.6640625" style="5" customWidth="1"/>
    <col min="11013" max="11013" width="7.6640625" style="5" customWidth="1"/>
    <col min="11014" max="11024" width="6.6640625" style="5" customWidth="1"/>
    <col min="11025" max="11261" width="8.88671875" style="5"/>
    <col min="11262" max="11262" width="19.6640625" style="5" customWidth="1"/>
    <col min="11263" max="11265" width="7.33203125" style="5" customWidth="1"/>
    <col min="11266" max="11268" width="6.6640625" style="5" customWidth="1"/>
    <col min="11269" max="11269" width="7.6640625" style="5" customWidth="1"/>
    <col min="11270" max="11280" width="6.6640625" style="5" customWidth="1"/>
    <col min="11281" max="11517" width="8.88671875" style="5"/>
    <col min="11518" max="11518" width="19.6640625" style="5" customWidth="1"/>
    <col min="11519" max="11521" width="7.33203125" style="5" customWidth="1"/>
    <col min="11522" max="11524" width="6.6640625" style="5" customWidth="1"/>
    <col min="11525" max="11525" width="7.6640625" style="5" customWidth="1"/>
    <col min="11526" max="11536" width="6.6640625" style="5" customWidth="1"/>
    <col min="11537" max="11773" width="8.88671875" style="5"/>
    <col min="11774" max="11774" width="19.6640625" style="5" customWidth="1"/>
    <col min="11775" max="11777" width="7.33203125" style="5" customWidth="1"/>
    <col min="11778" max="11780" width="6.6640625" style="5" customWidth="1"/>
    <col min="11781" max="11781" width="7.6640625" style="5" customWidth="1"/>
    <col min="11782" max="11792" width="6.6640625" style="5" customWidth="1"/>
    <col min="11793" max="12029" width="8.88671875" style="5"/>
    <col min="12030" max="12030" width="19.6640625" style="5" customWidth="1"/>
    <col min="12031" max="12033" width="7.33203125" style="5" customWidth="1"/>
    <col min="12034" max="12036" width="6.6640625" style="5" customWidth="1"/>
    <col min="12037" max="12037" width="7.6640625" style="5" customWidth="1"/>
    <col min="12038" max="12048" width="6.6640625" style="5" customWidth="1"/>
    <col min="12049" max="12285" width="8.88671875" style="5"/>
    <col min="12286" max="12286" width="19.6640625" style="5" customWidth="1"/>
    <col min="12287" max="12289" width="7.33203125" style="5" customWidth="1"/>
    <col min="12290" max="12292" width="6.6640625" style="5" customWidth="1"/>
    <col min="12293" max="12293" width="7.6640625" style="5" customWidth="1"/>
    <col min="12294" max="12304" width="6.6640625" style="5" customWidth="1"/>
    <col min="12305" max="12541" width="8.88671875" style="5"/>
    <col min="12542" max="12542" width="19.6640625" style="5" customWidth="1"/>
    <col min="12543" max="12545" width="7.33203125" style="5" customWidth="1"/>
    <col min="12546" max="12548" width="6.6640625" style="5" customWidth="1"/>
    <col min="12549" max="12549" width="7.6640625" style="5" customWidth="1"/>
    <col min="12550" max="12560" width="6.6640625" style="5" customWidth="1"/>
    <col min="12561" max="12797" width="8.88671875" style="5"/>
    <col min="12798" max="12798" width="19.6640625" style="5" customWidth="1"/>
    <col min="12799" max="12801" width="7.33203125" style="5" customWidth="1"/>
    <col min="12802" max="12804" width="6.6640625" style="5" customWidth="1"/>
    <col min="12805" max="12805" width="7.6640625" style="5" customWidth="1"/>
    <col min="12806" max="12816" width="6.6640625" style="5" customWidth="1"/>
    <col min="12817" max="13053" width="8.88671875" style="5"/>
    <col min="13054" max="13054" width="19.6640625" style="5" customWidth="1"/>
    <col min="13055" max="13057" width="7.33203125" style="5" customWidth="1"/>
    <col min="13058" max="13060" width="6.6640625" style="5" customWidth="1"/>
    <col min="13061" max="13061" width="7.6640625" style="5" customWidth="1"/>
    <col min="13062" max="13072" width="6.6640625" style="5" customWidth="1"/>
    <col min="13073" max="13309" width="8.88671875" style="5"/>
    <col min="13310" max="13310" width="19.6640625" style="5" customWidth="1"/>
    <col min="13311" max="13313" width="7.33203125" style="5" customWidth="1"/>
    <col min="13314" max="13316" width="6.6640625" style="5" customWidth="1"/>
    <col min="13317" max="13317" width="7.6640625" style="5" customWidth="1"/>
    <col min="13318" max="13328" width="6.6640625" style="5" customWidth="1"/>
    <col min="13329" max="13565" width="8.88671875" style="5"/>
    <col min="13566" max="13566" width="19.6640625" style="5" customWidth="1"/>
    <col min="13567" max="13569" width="7.33203125" style="5" customWidth="1"/>
    <col min="13570" max="13572" width="6.6640625" style="5" customWidth="1"/>
    <col min="13573" max="13573" width="7.6640625" style="5" customWidth="1"/>
    <col min="13574" max="13584" width="6.6640625" style="5" customWidth="1"/>
    <col min="13585" max="13821" width="8.88671875" style="5"/>
    <col min="13822" max="13822" width="19.6640625" style="5" customWidth="1"/>
    <col min="13823" max="13825" width="7.33203125" style="5" customWidth="1"/>
    <col min="13826" max="13828" width="6.6640625" style="5" customWidth="1"/>
    <col min="13829" max="13829" width="7.6640625" style="5" customWidth="1"/>
    <col min="13830" max="13840" width="6.6640625" style="5" customWidth="1"/>
    <col min="13841" max="14077" width="8.88671875" style="5"/>
    <col min="14078" max="14078" width="19.6640625" style="5" customWidth="1"/>
    <col min="14079" max="14081" width="7.33203125" style="5" customWidth="1"/>
    <col min="14082" max="14084" width="6.6640625" style="5" customWidth="1"/>
    <col min="14085" max="14085" width="7.6640625" style="5" customWidth="1"/>
    <col min="14086" max="14096" width="6.6640625" style="5" customWidth="1"/>
    <col min="14097" max="14333" width="8.88671875" style="5"/>
    <col min="14334" max="14334" width="19.6640625" style="5" customWidth="1"/>
    <col min="14335" max="14337" width="7.33203125" style="5" customWidth="1"/>
    <col min="14338" max="14340" width="6.6640625" style="5" customWidth="1"/>
    <col min="14341" max="14341" width="7.6640625" style="5" customWidth="1"/>
    <col min="14342" max="14352" width="6.6640625" style="5" customWidth="1"/>
    <col min="14353" max="14589" width="8.88671875" style="5"/>
    <col min="14590" max="14590" width="19.6640625" style="5" customWidth="1"/>
    <col min="14591" max="14593" width="7.33203125" style="5" customWidth="1"/>
    <col min="14594" max="14596" width="6.6640625" style="5" customWidth="1"/>
    <col min="14597" max="14597" width="7.6640625" style="5" customWidth="1"/>
    <col min="14598" max="14608" width="6.6640625" style="5" customWidth="1"/>
    <col min="14609" max="14845" width="8.88671875" style="5"/>
    <col min="14846" max="14846" width="19.6640625" style="5" customWidth="1"/>
    <col min="14847" max="14849" width="7.33203125" style="5" customWidth="1"/>
    <col min="14850" max="14852" width="6.6640625" style="5" customWidth="1"/>
    <col min="14853" max="14853" width="7.6640625" style="5" customWidth="1"/>
    <col min="14854" max="14864" width="6.6640625" style="5" customWidth="1"/>
    <col min="14865" max="15101" width="8.88671875" style="5"/>
    <col min="15102" max="15102" width="19.6640625" style="5" customWidth="1"/>
    <col min="15103" max="15105" width="7.33203125" style="5" customWidth="1"/>
    <col min="15106" max="15108" width="6.6640625" style="5" customWidth="1"/>
    <col min="15109" max="15109" width="7.6640625" style="5" customWidth="1"/>
    <col min="15110" max="15120" width="6.6640625" style="5" customWidth="1"/>
    <col min="15121" max="15357" width="8.88671875" style="5"/>
    <col min="15358" max="15358" width="19.6640625" style="5" customWidth="1"/>
    <col min="15359" max="15361" width="7.33203125" style="5" customWidth="1"/>
    <col min="15362" max="15364" width="6.6640625" style="5" customWidth="1"/>
    <col min="15365" max="15365" width="7.6640625" style="5" customWidth="1"/>
    <col min="15366" max="15376" width="6.6640625" style="5" customWidth="1"/>
    <col min="15377" max="15613" width="8.88671875" style="5"/>
    <col min="15614" max="15614" width="19.6640625" style="5" customWidth="1"/>
    <col min="15615" max="15617" width="7.33203125" style="5" customWidth="1"/>
    <col min="15618" max="15620" width="6.6640625" style="5" customWidth="1"/>
    <col min="15621" max="15621" width="7.6640625" style="5" customWidth="1"/>
    <col min="15622" max="15632" width="6.6640625" style="5" customWidth="1"/>
    <col min="15633" max="15869" width="8.88671875" style="5"/>
    <col min="15870" max="15870" width="19.6640625" style="5" customWidth="1"/>
    <col min="15871" max="15873" width="7.33203125" style="5" customWidth="1"/>
    <col min="15874" max="15876" width="6.6640625" style="5" customWidth="1"/>
    <col min="15877" max="15877" width="7.6640625" style="5" customWidth="1"/>
    <col min="15878" max="15888" width="6.6640625" style="5" customWidth="1"/>
    <col min="15889" max="16125" width="8.88671875" style="5"/>
    <col min="16126" max="16126" width="19.6640625" style="5" customWidth="1"/>
    <col min="16127" max="16129" width="7.33203125" style="5" customWidth="1"/>
    <col min="16130" max="16132" width="6.6640625" style="5" customWidth="1"/>
    <col min="16133" max="16133" width="7.6640625" style="5" customWidth="1"/>
    <col min="16134" max="16144" width="6.6640625" style="5" customWidth="1"/>
    <col min="16145" max="16381" width="8.88671875" style="5"/>
    <col min="16382" max="16384" width="8.88671875" style="5" customWidth="1"/>
  </cols>
  <sheetData>
    <row r="1" spans="1:16" ht="17.399999999999999" customHeight="1" x14ac:dyDescent="0.25">
      <c r="A1" s="212" t="s">
        <v>190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6" ht="4.95" customHeight="1" x14ac:dyDescent="0.25">
      <c r="A2" s="39"/>
      <c r="B2" s="40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</row>
    <row r="3" spans="1:16" ht="22.2" customHeight="1" x14ac:dyDescent="0.25">
      <c r="A3" s="361" t="s">
        <v>48</v>
      </c>
      <c r="B3" s="363" t="s">
        <v>49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ht="22.2" customHeight="1" x14ac:dyDescent="0.25">
      <c r="A4" s="362"/>
      <c r="B4" s="349" t="s">
        <v>39</v>
      </c>
      <c r="C4" s="350"/>
      <c r="D4" s="350"/>
      <c r="E4" s="350" t="s">
        <v>50</v>
      </c>
      <c r="F4" s="350"/>
      <c r="G4" s="350"/>
      <c r="H4" s="347" t="s">
        <v>51</v>
      </c>
      <c r="I4" s="347"/>
      <c r="J4" s="347"/>
      <c r="K4" s="350" t="s">
        <v>52</v>
      </c>
      <c r="L4" s="350"/>
      <c r="M4" s="350"/>
      <c r="N4" s="364" t="s">
        <v>53</v>
      </c>
      <c r="O4" s="364"/>
      <c r="P4" s="364"/>
    </row>
    <row r="5" spans="1:16" ht="22.2" customHeight="1" x14ac:dyDescent="0.25">
      <c r="A5" s="362"/>
      <c r="B5" s="213" t="s">
        <v>39</v>
      </c>
      <c r="C5" s="214" t="s">
        <v>54</v>
      </c>
      <c r="D5" s="214" t="s">
        <v>55</v>
      </c>
      <c r="E5" s="215" t="s">
        <v>39</v>
      </c>
      <c r="F5" s="215" t="s">
        <v>54</v>
      </c>
      <c r="G5" s="215" t="s">
        <v>55</v>
      </c>
      <c r="H5" s="215" t="s">
        <v>39</v>
      </c>
      <c r="I5" s="215" t="s">
        <v>54</v>
      </c>
      <c r="J5" s="215" t="s">
        <v>55</v>
      </c>
      <c r="K5" s="215" t="s">
        <v>39</v>
      </c>
      <c r="L5" s="215" t="s">
        <v>54</v>
      </c>
      <c r="M5" s="215" t="s">
        <v>55</v>
      </c>
      <c r="N5" s="214" t="s">
        <v>39</v>
      </c>
      <c r="O5" s="214" t="s">
        <v>54</v>
      </c>
      <c r="P5" s="214" t="s">
        <v>55</v>
      </c>
    </row>
    <row r="6" spans="1:16" ht="22.2" customHeight="1" x14ac:dyDescent="0.25">
      <c r="A6" s="216" t="s">
        <v>56</v>
      </c>
      <c r="B6" s="43">
        <v>60985</v>
      </c>
      <c r="C6" s="44">
        <v>32085</v>
      </c>
      <c r="D6" s="44">
        <v>28900</v>
      </c>
      <c r="E6" s="44">
        <v>41270</v>
      </c>
      <c r="F6" s="44">
        <v>20748</v>
      </c>
      <c r="G6" s="44">
        <v>20522</v>
      </c>
      <c r="H6" s="44">
        <v>16815</v>
      </c>
      <c r="I6" s="44">
        <v>9577</v>
      </c>
      <c r="J6" s="44">
        <v>7238</v>
      </c>
      <c r="K6" s="44">
        <v>2167</v>
      </c>
      <c r="L6" s="44">
        <v>1346</v>
      </c>
      <c r="M6" s="44">
        <v>821</v>
      </c>
      <c r="N6" s="44">
        <v>733</v>
      </c>
      <c r="O6" s="44">
        <v>414</v>
      </c>
      <c r="P6" s="44">
        <v>319</v>
      </c>
    </row>
    <row r="7" spans="1:16" ht="21" customHeight="1" x14ac:dyDescent="0.25">
      <c r="A7" s="45" t="s">
        <v>8</v>
      </c>
      <c r="B7" s="149">
        <v>1936</v>
      </c>
      <c r="C7" s="151">
        <v>997</v>
      </c>
      <c r="D7" s="151">
        <v>939</v>
      </c>
      <c r="E7" s="151">
        <v>1471</v>
      </c>
      <c r="F7" s="151">
        <v>755</v>
      </c>
      <c r="G7" s="151">
        <v>716</v>
      </c>
      <c r="H7" s="151">
        <v>402</v>
      </c>
      <c r="I7" s="151">
        <v>213</v>
      </c>
      <c r="J7" s="151">
        <v>189</v>
      </c>
      <c r="K7" s="151">
        <v>42</v>
      </c>
      <c r="L7" s="151">
        <v>20</v>
      </c>
      <c r="M7" s="151">
        <v>22</v>
      </c>
      <c r="N7" s="151">
        <v>21</v>
      </c>
      <c r="O7" s="151">
        <v>9</v>
      </c>
      <c r="P7" s="151">
        <v>12</v>
      </c>
    </row>
    <row r="8" spans="1:16" ht="21" customHeight="1" x14ac:dyDescent="0.25">
      <c r="A8" s="47" t="s">
        <v>9</v>
      </c>
      <c r="B8" s="93">
        <v>2230</v>
      </c>
      <c r="C8" s="152">
        <v>1119</v>
      </c>
      <c r="D8" s="152">
        <v>1111</v>
      </c>
      <c r="E8" s="152">
        <v>1708</v>
      </c>
      <c r="F8" s="152">
        <v>858</v>
      </c>
      <c r="G8" s="152">
        <v>850</v>
      </c>
      <c r="H8" s="152">
        <v>435</v>
      </c>
      <c r="I8" s="152">
        <v>216</v>
      </c>
      <c r="J8" s="152">
        <v>219</v>
      </c>
      <c r="K8" s="152">
        <v>71</v>
      </c>
      <c r="L8" s="152">
        <v>33</v>
      </c>
      <c r="M8" s="152">
        <v>38</v>
      </c>
      <c r="N8" s="152">
        <v>16</v>
      </c>
      <c r="O8" s="152">
        <v>12</v>
      </c>
      <c r="P8" s="152">
        <v>4</v>
      </c>
    </row>
    <row r="9" spans="1:16" ht="21" customHeight="1" x14ac:dyDescent="0.25">
      <c r="A9" s="47" t="s">
        <v>10</v>
      </c>
      <c r="B9" s="93">
        <v>2164</v>
      </c>
      <c r="C9" s="152">
        <v>1069</v>
      </c>
      <c r="D9" s="152">
        <v>1095</v>
      </c>
      <c r="E9" s="152">
        <v>1775</v>
      </c>
      <c r="F9" s="152">
        <v>857</v>
      </c>
      <c r="G9" s="152">
        <v>918</v>
      </c>
      <c r="H9" s="152">
        <v>313</v>
      </c>
      <c r="I9" s="152">
        <v>169</v>
      </c>
      <c r="J9" s="152">
        <v>144</v>
      </c>
      <c r="K9" s="152">
        <v>65</v>
      </c>
      <c r="L9" s="152">
        <v>39</v>
      </c>
      <c r="M9" s="152">
        <v>26</v>
      </c>
      <c r="N9" s="152">
        <v>11</v>
      </c>
      <c r="O9" s="152">
        <v>4</v>
      </c>
      <c r="P9" s="152">
        <v>7</v>
      </c>
    </row>
    <row r="10" spans="1:16" ht="21" customHeight="1" x14ac:dyDescent="0.25">
      <c r="A10" s="48" t="s">
        <v>11</v>
      </c>
      <c r="B10" s="93">
        <v>2583</v>
      </c>
      <c r="C10" s="152">
        <v>1241</v>
      </c>
      <c r="D10" s="152">
        <v>1342</v>
      </c>
      <c r="E10" s="152">
        <v>1901</v>
      </c>
      <c r="F10" s="152">
        <v>868</v>
      </c>
      <c r="G10" s="152">
        <v>1033</v>
      </c>
      <c r="H10" s="152">
        <v>583</v>
      </c>
      <c r="I10" s="152">
        <v>318</v>
      </c>
      <c r="J10" s="152">
        <v>265</v>
      </c>
      <c r="K10" s="152">
        <v>70</v>
      </c>
      <c r="L10" s="152">
        <v>39</v>
      </c>
      <c r="M10" s="152">
        <v>31</v>
      </c>
      <c r="N10" s="152">
        <v>29</v>
      </c>
      <c r="O10" s="152">
        <v>16</v>
      </c>
      <c r="P10" s="152">
        <v>13</v>
      </c>
    </row>
    <row r="11" spans="1:16" ht="21" customHeight="1" x14ac:dyDescent="0.25">
      <c r="A11" s="48" t="s">
        <v>12</v>
      </c>
      <c r="B11" s="93">
        <v>4564</v>
      </c>
      <c r="C11" s="152">
        <v>2253</v>
      </c>
      <c r="D11" s="152">
        <v>2311</v>
      </c>
      <c r="E11" s="152">
        <v>2900</v>
      </c>
      <c r="F11" s="152">
        <v>1218</v>
      </c>
      <c r="G11" s="152">
        <v>1682</v>
      </c>
      <c r="H11" s="152">
        <v>1493</v>
      </c>
      <c r="I11" s="152">
        <v>931</v>
      </c>
      <c r="J11" s="152">
        <v>562</v>
      </c>
      <c r="K11" s="152">
        <v>118</v>
      </c>
      <c r="L11" s="152">
        <v>68</v>
      </c>
      <c r="M11" s="152">
        <v>50</v>
      </c>
      <c r="N11" s="152">
        <v>53</v>
      </c>
      <c r="O11" s="152">
        <v>36</v>
      </c>
      <c r="P11" s="152">
        <v>17</v>
      </c>
    </row>
    <row r="12" spans="1:16" ht="21" customHeight="1" x14ac:dyDescent="0.25">
      <c r="A12" s="48" t="s">
        <v>13</v>
      </c>
      <c r="B12" s="93">
        <v>5867</v>
      </c>
      <c r="C12" s="152">
        <v>3081</v>
      </c>
      <c r="D12" s="152">
        <v>2786</v>
      </c>
      <c r="E12" s="152">
        <v>3943</v>
      </c>
      <c r="F12" s="152">
        <v>1835</v>
      </c>
      <c r="G12" s="152">
        <v>2108</v>
      </c>
      <c r="H12" s="152">
        <v>1657</v>
      </c>
      <c r="I12" s="152">
        <v>1072</v>
      </c>
      <c r="J12" s="152">
        <v>585</v>
      </c>
      <c r="K12" s="152">
        <v>209</v>
      </c>
      <c r="L12" s="152">
        <v>142</v>
      </c>
      <c r="M12" s="152">
        <v>67</v>
      </c>
      <c r="N12" s="152">
        <v>58</v>
      </c>
      <c r="O12" s="152">
        <v>32</v>
      </c>
      <c r="P12" s="152">
        <v>26</v>
      </c>
    </row>
    <row r="13" spans="1:16" ht="21" customHeight="1" x14ac:dyDescent="0.25">
      <c r="A13" s="48" t="s">
        <v>14</v>
      </c>
      <c r="B13" s="93">
        <v>5702</v>
      </c>
      <c r="C13" s="152">
        <v>3206</v>
      </c>
      <c r="D13" s="152">
        <v>2496</v>
      </c>
      <c r="E13" s="152">
        <v>3954</v>
      </c>
      <c r="F13" s="152">
        <v>2062</v>
      </c>
      <c r="G13" s="152">
        <v>1892</v>
      </c>
      <c r="H13" s="152">
        <v>1447</v>
      </c>
      <c r="I13" s="152">
        <v>951</v>
      </c>
      <c r="J13" s="152">
        <v>496</v>
      </c>
      <c r="K13" s="152">
        <v>240</v>
      </c>
      <c r="L13" s="152">
        <v>161</v>
      </c>
      <c r="M13" s="152">
        <v>79</v>
      </c>
      <c r="N13" s="152">
        <v>61</v>
      </c>
      <c r="O13" s="152">
        <v>32</v>
      </c>
      <c r="P13" s="152">
        <v>29</v>
      </c>
    </row>
    <row r="14" spans="1:16" ht="21" customHeight="1" x14ac:dyDescent="0.25">
      <c r="A14" s="48" t="s">
        <v>15</v>
      </c>
      <c r="B14" s="93">
        <v>5008</v>
      </c>
      <c r="C14" s="152">
        <v>2828</v>
      </c>
      <c r="D14" s="152">
        <v>2180</v>
      </c>
      <c r="E14" s="152">
        <v>3310</v>
      </c>
      <c r="F14" s="152">
        <v>1783</v>
      </c>
      <c r="G14" s="152">
        <v>1527</v>
      </c>
      <c r="H14" s="152">
        <v>1390</v>
      </c>
      <c r="I14" s="152">
        <v>841</v>
      </c>
      <c r="J14" s="152">
        <v>549</v>
      </c>
      <c r="K14" s="152">
        <v>230</v>
      </c>
      <c r="L14" s="152">
        <v>157</v>
      </c>
      <c r="M14" s="152">
        <v>73</v>
      </c>
      <c r="N14" s="152">
        <v>78</v>
      </c>
      <c r="O14" s="152">
        <v>47</v>
      </c>
      <c r="P14" s="152">
        <v>31</v>
      </c>
    </row>
    <row r="15" spans="1:16" ht="21" customHeight="1" x14ac:dyDescent="0.25">
      <c r="A15" s="48" t="s">
        <v>16</v>
      </c>
      <c r="B15" s="93">
        <v>4913</v>
      </c>
      <c r="C15" s="152">
        <v>2741</v>
      </c>
      <c r="D15" s="152">
        <v>2172</v>
      </c>
      <c r="E15" s="152">
        <v>3098</v>
      </c>
      <c r="F15" s="152">
        <v>1614</v>
      </c>
      <c r="G15" s="152">
        <v>1484</v>
      </c>
      <c r="H15" s="152">
        <v>1470</v>
      </c>
      <c r="I15" s="152">
        <v>892</v>
      </c>
      <c r="J15" s="152">
        <v>578</v>
      </c>
      <c r="K15" s="152">
        <v>258</v>
      </c>
      <c r="L15" s="152">
        <v>179</v>
      </c>
      <c r="M15" s="152">
        <v>79</v>
      </c>
      <c r="N15" s="152">
        <v>87</v>
      </c>
      <c r="O15" s="152">
        <v>56</v>
      </c>
      <c r="P15" s="152">
        <v>31</v>
      </c>
    </row>
    <row r="16" spans="1:16" ht="21" customHeight="1" x14ac:dyDescent="0.25">
      <c r="A16" s="48" t="s">
        <v>17</v>
      </c>
      <c r="B16" s="93">
        <v>5196</v>
      </c>
      <c r="C16" s="152">
        <v>2727</v>
      </c>
      <c r="D16" s="152">
        <v>2469</v>
      </c>
      <c r="E16" s="152">
        <v>3378</v>
      </c>
      <c r="F16" s="152">
        <v>1725</v>
      </c>
      <c r="G16" s="152">
        <v>1653</v>
      </c>
      <c r="H16" s="152">
        <v>1532</v>
      </c>
      <c r="I16" s="152">
        <v>828</v>
      </c>
      <c r="J16" s="152">
        <v>704</v>
      </c>
      <c r="K16" s="152">
        <v>229</v>
      </c>
      <c r="L16" s="152">
        <v>143</v>
      </c>
      <c r="M16" s="152">
        <v>86</v>
      </c>
      <c r="N16" s="152">
        <v>57</v>
      </c>
      <c r="O16" s="152">
        <v>31</v>
      </c>
      <c r="P16" s="152">
        <v>26</v>
      </c>
    </row>
    <row r="17" spans="1:16" ht="21" customHeight="1" x14ac:dyDescent="0.25">
      <c r="A17" s="48" t="s">
        <v>18</v>
      </c>
      <c r="B17" s="93">
        <v>5490</v>
      </c>
      <c r="C17" s="152">
        <v>2810</v>
      </c>
      <c r="D17" s="152">
        <v>2680</v>
      </c>
      <c r="E17" s="152">
        <v>3636</v>
      </c>
      <c r="F17" s="152">
        <v>1800</v>
      </c>
      <c r="G17" s="152">
        <v>1836</v>
      </c>
      <c r="H17" s="152">
        <v>1593</v>
      </c>
      <c r="I17" s="152">
        <v>862</v>
      </c>
      <c r="J17" s="152">
        <v>731</v>
      </c>
      <c r="K17" s="152">
        <v>206</v>
      </c>
      <c r="L17" s="152">
        <v>118</v>
      </c>
      <c r="M17" s="152">
        <v>88</v>
      </c>
      <c r="N17" s="152">
        <v>55</v>
      </c>
      <c r="O17" s="152">
        <v>30</v>
      </c>
      <c r="P17" s="152">
        <v>25</v>
      </c>
    </row>
    <row r="18" spans="1:16" ht="21" customHeight="1" x14ac:dyDescent="0.25">
      <c r="A18" s="48" t="s">
        <v>19</v>
      </c>
      <c r="B18" s="93">
        <v>5030</v>
      </c>
      <c r="C18" s="152">
        <v>2658</v>
      </c>
      <c r="D18" s="152">
        <v>2372</v>
      </c>
      <c r="E18" s="152">
        <v>3325</v>
      </c>
      <c r="F18" s="152">
        <v>1780</v>
      </c>
      <c r="G18" s="152">
        <v>1545</v>
      </c>
      <c r="H18" s="152">
        <v>1473</v>
      </c>
      <c r="I18" s="152">
        <v>754</v>
      </c>
      <c r="J18" s="152">
        <v>719</v>
      </c>
      <c r="K18" s="152">
        <v>164</v>
      </c>
      <c r="L18" s="152">
        <v>95</v>
      </c>
      <c r="M18" s="152">
        <v>69</v>
      </c>
      <c r="N18" s="152">
        <v>68</v>
      </c>
      <c r="O18" s="152">
        <v>29</v>
      </c>
      <c r="P18" s="152">
        <v>39</v>
      </c>
    </row>
    <row r="19" spans="1:16" ht="21" customHeight="1" x14ac:dyDescent="0.25">
      <c r="A19" s="48" t="s">
        <v>20</v>
      </c>
      <c r="B19" s="93">
        <v>4057</v>
      </c>
      <c r="C19" s="152">
        <v>2130</v>
      </c>
      <c r="D19" s="152">
        <v>1927</v>
      </c>
      <c r="E19" s="152">
        <v>2685</v>
      </c>
      <c r="F19" s="152">
        <v>1414</v>
      </c>
      <c r="G19" s="152">
        <v>1271</v>
      </c>
      <c r="H19" s="152">
        <v>1198</v>
      </c>
      <c r="I19" s="152">
        <v>618</v>
      </c>
      <c r="J19" s="152">
        <v>580</v>
      </c>
      <c r="K19" s="152">
        <v>133</v>
      </c>
      <c r="L19" s="152">
        <v>74</v>
      </c>
      <c r="M19" s="152">
        <v>59</v>
      </c>
      <c r="N19" s="152">
        <v>41</v>
      </c>
      <c r="O19" s="152">
        <v>24</v>
      </c>
      <c r="P19" s="152">
        <v>17</v>
      </c>
    </row>
    <row r="20" spans="1:16" ht="21" customHeight="1" x14ac:dyDescent="0.25">
      <c r="A20" s="48" t="s">
        <v>21</v>
      </c>
      <c r="B20" s="93">
        <v>2964</v>
      </c>
      <c r="C20" s="152">
        <v>1542</v>
      </c>
      <c r="D20" s="152">
        <v>1422</v>
      </c>
      <c r="E20" s="152">
        <v>1976</v>
      </c>
      <c r="F20" s="152">
        <v>1038</v>
      </c>
      <c r="G20" s="152">
        <v>938</v>
      </c>
      <c r="H20" s="152">
        <v>860</v>
      </c>
      <c r="I20" s="152">
        <v>429</v>
      </c>
      <c r="J20" s="152">
        <v>431</v>
      </c>
      <c r="K20" s="152">
        <v>84</v>
      </c>
      <c r="L20" s="152">
        <v>50</v>
      </c>
      <c r="M20" s="152">
        <v>34</v>
      </c>
      <c r="N20" s="152">
        <v>44</v>
      </c>
      <c r="O20" s="152">
        <v>25</v>
      </c>
      <c r="P20" s="152">
        <v>19</v>
      </c>
    </row>
    <row r="21" spans="1:16" ht="21" customHeight="1" x14ac:dyDescent="0.25">
      <c r="A21" s="48" t="s">
        <v>22</v>
      </c>
      <c r="B21" s="93">
        <v>1886</v>
      </c>
      <c r="C21" s="152">
        <v>1004</v>
      </c>
      <c r="D21" s="152">
        <v>882</v>
      </c>
      <c r="E21" s="152">
        <v>1265</v>
      </c>
      <c r="F21" s="152">
        <v>673</v>
      </c>
      <c r="G21" s="152">
        <v>592</v>
      </c>
      <c r="H21" s="152">
        <v>556</v>
      </c>
      <c r="I21" s="152">
        <v>294</v>
      </c>
      <c r="J21" s="152">
        <v>262</v>
      </c>
      <c r="K21" s="152">
        <v>29</v>
      </c>
      <c r="L21" s="152">
        <v>16</v>
      </c>
      <c r="M21" s="152">
        <v>13</v>
      </c>
      <c r="N21" s="152">
        <v>36</v>
      </c>
      <c r="O21" s="152">
        <v>21</v>
      </c>
      <c r="P21" s="152">
        <v>15</v>
      </c>
    </row>
    <row r="22" spans="1:16" ht="21" customHeight="1" x14ac:dyDescent="0.25">
      <c r="A22" s="49" t="s">
        <v>23</v>
      </c>
      <c r="B22" s="150">
        <v>1395</v>
      </c>
      <c r="C22" s="152">
        <v>679</v>
      </c>
      <c r="D22" s="152">
        <v>716</v>
      </c>
      <c r="E22" s="152">
        <v>945</v>
      </c>
      <c r="F22" s="153">
        <v>468</v>
      </c>
      <c r="G22" s="153">
        <v>477</v>
      </c>
      <c r="H22" s="152">
        <v>413</v>
      </c>
      <c r="I22" s="153">
        <v>189</v>
      </c>
      <c r="J22" s="153">
        <v>224</v>
      </c>
      <c r="K22" s="152">
        <v>19</v>
      </c>
      <c r="L22" s="153">
        <v>12</v>
      </c>
      <c r="M22" s="153">
        <v>7</v>
      </c>
      <c r="N22" s="152">
        <v>18</v>
      </c>
      <c r="O22" s="153">
        <v>10</v>
      </c>
      <c r="P22" s="153">
        <v>8</v>
      </c>
    </row>
    <row r="23" spans="1:16" ht="22.2" customHeight="1" x14ac:dyDescent="0.25">
      <c r="A23" s="217" t="s">
        <v>57</v>
      </c>
      <c r="B23" s="50">
        <f>C23+D23</f>
        <v>100</v>
      </c>
      <c r="C23" s="51">
        <f>C6/B6%</f>
        <v>52.61129786012954</v>
      </c>
      <c r="D23" s="51">
        <f>D6/B6%</f>
        <v>47.38870213987046</v>
      </c>
      <c r="E23" s="51">
        <f>E6/B6%</f>
        <v>67.672378453718125</v>
      </c>
      <c r="F23" s="51">
        <f>F6/B6%</f>
        <v>34.021480691973437</v>
      </c>
      <c r="G23" s="51">
        <f>G6/B6%</f>
        <v>33.650897761744687</v>
      </c>
      <c r="H23" s="51">
        <f>H6/B6%</f>
        <v>27.572353857505941</v>
      </c>
      <c r="I23" s="51">
        <f>I6/B6%</f>
        <v>15.703861605312781</v>
      </c>
      <c r="J23" s="51">
        <f>J6/B6%</f>
        <v>11.868492252193162</v>
      </c>
      <c r="K23" s="51">
        <f>K6/B6%</f>
        <v>3.5533327867508402</v>
      </c>
      <c r="L23" s="51">
        <f>L6/B6%</f>
        <v>2.207100106583586</v>
      </c>
      <c r="M23" s="51">
        <f>M6/B6%</f>
        <v>1.3462326801672542</v>
      </c>
      <c r="N23" s="51">
        <f>N6/B6%</f>
        <v>1.201934902025088</v>
      </c>
      <c r="O23" s="51">
        <f>O6/B6%</f>
        <v>0.67885545625973598</v>
      </c>
      <c r="P23" s="51">
        <f>P6/B6%</f>
        <v>0.52307944576535215</v>
      </c>
    </row>
    <row r="24" spans="1:16" ht="5.4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6" ht="16.2" customHeight="1" x14ac:dyDescent="0.3">
      <c r="A25" s="204" t="s">
        <v>60</v>
      </c>
      <c r="B25" s="205"/>
      <c r="C25" s="206"/>
      <c r="D25" s="206"/>
      <c r="E25" s="53"/>
      <c r="F25" s="53"/>
      <c r="G25" s="53"/>
      <c r="H25" s="53"/>
      <c r="I25" s="53"/>
      <c r="J25" s="53"/>
      <c r="K25" s="33"/>
      <c r="L25" s="33"/>
      <c r="M25" s="33"/>
    </row>
    <row r="26" spans="1:16" ht="16.2" customHeight="1" x14ac:dyDescent="0.3">
      <c r="A26" s="360" t="s">
        <v>62</v>
      </c>
      <c r="B26" s="360"/>
      <c r="C26" s="360"/>
      <c r="D26" s="360"/>
      <c r="E26" s="54"/>
      <c r="F26" s="54"/>
      <c r="G26" s="54"/>
      <c r="H26" s="55"/>
      <c r="I26" s="54"/>
      <c r="J26" s="54"/>
      <c r="K26" s="52"/>
      <c r="L26" s="52"/>
      <c r="M26" s="52"/>
    </row>
    <row r="27" spans="1:16" ht="16.2" customHeight="1" x14ac:dyDescent="0.3">
      <c r="A27" s="218" t="s">
        <v>61</v>
      </c>
      <c r="B27"/>
      <c r="C27"/>
      <c r="D27"/>
      <c r="E27" s="54"/>
      <c r="F27" s="54"/>
      <c r="G27" s="54"/>
      <c r="H27" s="54"/>
      <c r="I27" s="54"/>
      <c r="J27" s="54"/>
      <c r="K27" s="52"/>
      <c r="L27" s="52"/>
      <c r="M27" s="52"/>
    </row>
    <row r="28" spans="1:16" ht="16.2" customHeight="1" x14ac:dyDescent="0.3">
      <c r="A28" s="32"/>
      <c r="B28" s="54"/>
      <c r="C28" s="54"/>
      <c r="D28" s="54"/>
      <c r="E28" s="54"/>
      <c r="F28" s="54"/>
      <c r="G28" s="54"/>
      <c r="H28" s="54"/>
      <c r="I28" s="54"/>
      <c r="J28" s="54"/>
    </row>
    <row r="29" spans="1:16" ht="16.2" customHeight="1" x14ac:dyDescent="0.3">
      <c r="A29" s="33"/>
      <c r="B29" s="54"/>
      <c r="C29" s="55"/>
      <c r="D29" s="55"/>
      <c r="E29" s="54"/>
      <c r="F29" s="54"/>
      <c r="G29" s="54"/>
      <c r="H29" s="54"/>
      <c r="I29" s="54"/>
      <c r="J29" s="54"/>
    </row>
  </sheetData>
  <mergeCells count="8">
    <mergeCell ref="A26:D26"/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39370078740157483" right="0.15748031496062992" top="0.27559055118110237" bottom="0.74803149606299213" header="0.23622047244094491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zoomScaleNormal="100" workbookViewId="0">
      <selection activeCell="J14" sqref="J14"/>
    </sheetView>
  </sheetViews>
  <sheetFormatPr defaultColWidth="9.109375" defaultRowHeight="13.2" x14ac:dyDescent="0.25"/>
  <cols>
    <col min="1" max="1" width="1.109375" style="52" customWidth="1"/>
    <col min="2" max="2" width="29.33203125" style="52" customWidth="1"/>
    <col min="3" max="5" width="15.6640625" style="52" customWidth="1"/>
    <col min="6" max="6" width="20.88671875" style="52" customWidth="1"/>
    <col min="7" max="236" width="9.109375" style="52"/>
    <col min="237" max="237" width="1.109375" style="52" customWidth="1"/>
    <col min="238" max="238" width="29.33203125" style="52" customWidth="1"/>
    <col min="239" max="241" width="15.6640625" style="52" customWidth="1"/>
    <col min="242" max="242" width="20.88671875" style="52" customWidth="1"/>
    <col min="243" max="492" width="9.109375" style="52"/>
    <col min="493" max="493" width="1.109375" style="52" customWidth="1"/>
    <col min="494" max="494" width="29.33203125" style="52" customWidth="1"/>
    <col min="495" max="497" width="15.6640625" style="52" customWidth="1"/>
    <col min="498" max="498" width="20.88671875" style="52" customWidth="1"/>
    <col min="499" max="748" width="9.109375" style="52"/>
    <col min="749" max="749" width="1.109375" style="52" customWidth="1"/>
    <col min="750" max="750" width="29.33203125" style="52" customWidth="1"/>
    <col min="751" max="753" width="15.6640625" style="52" customWidth="1"/>
    <col min="754" max="754" width="20.88671875" style="52" customWidth="1"/>
    <col min="755" max="1004" width="9.109375" style="52"/>
    <col min="1005" max="1005" width="1.109375" style="52" customWidth="1"/>
    <col min="1006" max="1006" width="29.33203125" style="52" customWidth="1"/>
    <col min="1007" max="1009" width="15.6640625" style="52" customWidth="1"/>
    <col min="1010" max="1010" width="20.88671875" style="52" customWidth="1"/>
    <col min="1011" max="1260" width="9.109375" style="52"/>
    <col min="1261" max="1261" width="1.109375" style="52" customWidth="1"/>
    <col min="1262" max="1262" width="29.33203125" style="52" customWidth="1"/>
    <col min="1263" max="1265" width="15.6640625" style="52" customWidth="1"/>
    <col min="1266" max="1266" width="20.88671875" style="52" customWidth="1"/>
    <col min="1267" max="1516" width="9.109375" style="52"/>
    <col min="1517" max="1517" width="1.109375" style="52" customWidth="1"/>
    <col min="1518" max="1518" width="29.33203125" style="52" customWidth="1"/>
    <col min="1519" max="1521" width="15.6640625" style="52" customWidth="1"/>
    <col min="1522" max="1522" width="20.88671875" style="52" customWidth="1"/>
    <col min="1523" max="1772" width="9.109375" style="52"/>
    <col min="1773" max="1773" width="1.109375" style="52" customWidth="1"/>
    <col min="1774" max="1774" width="29.33203125" style="52" customWidth="1"/>
    <col min="1775" max="1777" width="15.6640625" style="52" customWidth="1"/>
    <col min="1778" max="1778" width="20.88671875" style="52" customWidth="1"/>
    <col min="1779" max="2028" width="9.109375" style="52"/>
    <col min="2029" max="2029" width="1.109375" style="52" customWidth="1"/>
    <col min="2030" max="2030" width="29.33203125" style="52" customWidth="1"/>
    <col min="2031" max="2033" width="15.6640625" style="52" customWidth="1"/>
    <col min="2034" max="2034" width="20.88671875" style="52" customWidth="1"/>
    <col min="2035" max="2284" width="9.109375" style="52"/>
    <col min="2285" max="2285" width="1.109375" style="52" customWidth="1"/>
    <col min="2286" max="2286" width="29.33203125" style="52" customWidth="1"/>
    <col min="2287" max="2289" width="15.6640625" style="52" customWidth="1"/>
    <col min="2290" max="2290" width="20.88671875" style="52" customWidth="1"/>
    <col min="2291" max="2540" width="9.109375" style="52"/>
    <col min="2541" max="2541" width="1.109375" style="52" customWidth="1"/>
    <col min="2542" max="2542" width="29.33203125" style="52" customWidth="1"/>
    <col min="2543" max="2545" width="15.6640625" style="52" customWidth="1"/>
    <col min="2546" max="2546" width="20.88671875" style="52" customWidth="1"/>
    <col min="2547" max="2796" width="9.109375" style="52"/>
    <col min="2797" max="2797" width="1.109375" style="52" customWidth="1"/>
    <col min="2798" max="2798" width="29.33203125" style="52" customWidth="1"/>
    <col min="2799" max="2801" width="15.6640625" style="52" customWidth="1"/>
    <col min="2802" max="2802" width="20.88671875" style="52" customWidth="1"/>
    <col min="2803" max="3052" width="9.109375" style="52"/>
    <col min="3053" max="3053" width="1.109375" style="52" customWidth="1"/>
    <col min="3054" max="3054" width="29.33203125" style="52" customWidth="1"/>
    <col min="3055" max="3057" width="15.6640625" style="52" customWidth="1"/>
    <col min="3058" max="3058" width="20.88671875" style="52" customWidth="1"/>
    <col min="3059" max="3308" width="9.109375" style="52"/>
    <col min="3309" max="3309" width="1.109375" style="52" customWidth="1"/>
    <col min="3310" max="3310" width="29.33203125" style="52" customWidth="1"/>
    <col min="3311" max="3313" width="15.6640625" style="52" customWidth="1"/>
    <col min="3314" max="3314" width="20.88671875" style="52" customWidth="1"/>
    <col min="3315" max="3564" width="9.109375" style="52"/>
    <col min="3565" max="3565" width="1.109375" style="52" customWidth="1"/>
    <col min="3566" max="3566" width="29.33203125" style="52" customWidth="1"/>
    <col min="3567" max="3569" width="15.6640625" style="52" customWidth="1"/>
    <col min="3570" max="3570" width="20.88671875" style="52" customWidth="1"/>
    <col min="3571" max="3820" width="9.109375" style="52"/>
    <col min="3821" max="3821" width="1.109375" style="52" customWidth="1"/>
    <col min="3822" max="3822" width="29.33203125" style="52" customWidth="1"/>
    <col min="3823" max="3825" width="15.6640625" style="52" customWidth="1"/>
    <col min="3826" max="3826" width="20.88671875" style="52" customWidth="1"/>
    <col min="3827" max="4076" width="9.109375" style="52"/>
    <col min="4077" max="4077" width="1.109375" style="52" customWidth="1"/>
    <col min="4078" max="4078" width="29.33203125" style="52" customWidth="1"/>
    <col min="4079" max="4081" width="15.6640625" style="52" customWidth="1"/>
    <col min="4082" max="4082" width="20.88671875" style="52" customWidth="1"/>
    <col min="4083" max="4332" width="9.109375" style="52"/>
    <col min="4333" max="4333" width="1.109375" style="52" customWidth="1"/>
    <col min="4334" max="4334" width="29.33203125" style="52" customWidth="1"/>
    <col min="4335" max="4337" width="15.6640625" style="52" customWidth="1"/>
    <col min="4338" max="4338" width="20.88671875" style="52" customWidth="1"/>
    <col min="4339" max="4588" width="9.109375" style="52"/>
    <col min="4589" max="4589" width="1.109375" style="52" customWidth="1"/>
    <col min="4590" max="4590" width="29.33203125" style="52" customWidth="1"/>
    <col min="4591" max="4593" width="15.6640625" style="52" customWidth="1"/>
    <col min="4594" max="4594" width="20.88671875" style="52" customWidth="1"/>
    <col min="4595" max="4844" width="9.109375" style="52"/>
    <col min="4845" max="4845" width="1.109375" style="52" customWidth="1"/>
    <col min="4846" max="4846" width="29.33203125" style="52" customWidth="1"/>
    <col min="4847" max="4849" width="15.6640625" style="52" customWidth="1"/>
    <col min="4850" max="4850" width="20.88671875" style="52" customWidth="1"/>
    <col min="4851" max="5100" width="9.109375" style="52"/>
    <col min="5101" max="5101" width="1.109375" style="52" customWidth="1"/>
    <col min="5102" max="5102" width="29.33203125" style="52" customWidth="1"/>
    <col min="5103" max="5105" width="15.6640625" style="52" customWidth="1"/>
    <col min="5106" max="5106" width="20.88671875" style="52" customWidth="1"/>
    <col min="5107" max="5356" width="9.109375" style="52"/>
    <col min="5357" max="5357" width="1.109375" style="52" customWidth="1"/>
    <col min="5358" max="5358" width="29.33203125" style="52" customWidth="1"/>
    <col min="5359" max="5361" width="15.6640625" style="52" customWidth="1"/>
    <col min="5362" max="5362" width="20.88671875" style="52" customWidth="1"/>
    <col min="5363" max="5612" width="9.109375" style="52"/>
    <col min="5613" max="5613" width="1.109375" style="52" customWidth="1"/>
    <col min="5614" max="5614" width="29.33203125" style="52" customWidth="1"/>
    <col min="5615" max="5617" width="15.6640625" style="52" customWidth="1"/>
    <col min="5618" max="5618" width="20.88671875" style="52" customWidth="1"/>
    <col min="5619" max="5868" width="9.109375" style="52"/>
    <col min="5869" max="5869" width="1.109375" style="52" customWidth="1"/>
    <col min="5870" max="5870" width="29.33203125" style="52" customWidth="1"/>
    <col min="5871" max="5873" width="15.6640625" style="52" customWidth="1"/>
    <col min="5874" max="5874" width="20.88671875" style="52" customWidth="1"/>
    <col min="5875" max="6124" width="9.109375" style="52"/>
    <col min="6125" max="6125" width="1.109375" style="52" customWidth="1"/>
    <col min="6126" max="6126" width="29.33203125" style="52" customWidth="1"/>
    <col min="6127" max="6129" width="15.6640625" style="52" customWidth="1"/>
    <col min="6130" max="6130" width="20.88671875" style="52" customWidth="1"/>
    <col min="6131" max="6380" width="9.109375" style="52"/>
    <col min="6381" max="6381" width="1.109375" style="52" customWidth="1"/>
    <col min="6382" max="6382" width="29.33203125" style="52" customWidth="1"/>
    <col min="6383" max="6385" width="15.6640625" style="52" customWidth="1"/>
    <col min="6386" max="6386" width="20.88671875" style="52" customWidth="1"/>
    <col min="6387" max="6636" width="9.109375" style="52"/>
    <col min="6637" max="6637" width="1.109375" style="52" customWidth="1"/>
    <col min="6638" max="6638" width="29.33203125" style="52" customWidth="1"/>
    <col min="6639" max="6641" width="15.6640625" style="52" customWidth="1"/>
    <col min="6642" max="6642" width="20.88671875" style="52" customWidth="1"/>
    <col min="6643" max="6892" width="9.109375" style="52"/>
    <col min="6893" max="6893" width="1.109375" style="52" customWidth="1"/>
    <col min="6894" max="6894" width="29.33203125" style="52" customWidth="1"/>
    <col min="6895" max="6897" width="15.6640625" style="52" customWidth="1"/>
    <col min="6898" max="6898" width="20.88671875" style="52" customWidth="1"/>
    <col min="6899" max="7148" width="9.109375" style="52"/>
    <col min="7149" max="7149" width="1.109375" style="52" customWidth="1"/>
    <col min="7150" max="7150" width="29.33203125" style="52" customWidth="1"/>
    <col min="7151" max="7153" width="15.6640625" style="52" customWidth="1"/>
    <col min="7154" max="7154" width="20.88671875" style="52" customWidth="1"/>
    <col min="7155" max="7404" width="9.109375" style="52"/>
    <col min="7405" max="7405" width="1.109375" style="52" customWidth="1"/>
    <col min="7406" max="7406" width="29.33203125" style="52" customWidth="1"/>
    <col min="7407" max="7409" width="15.6640625" style="52" customWidth="1"/>
    <col min="7410" max="7410" width="20.88671875" style="52" customWidth="1"/>
    <col min="7411" max="7660" width="9.109375" style="52"/>
    <col min="7661" max="7661" width="1.109375" style="52" customWidth="1"/>
    <col min="7662" max="7662" width="29.33203125" style="52" customWidth="1"/>
    <col min="7663" max="7665" width="15.6640625" style="52" customWidth="1"/>
    <col min="7666" max="7666" width="20.88671875" style="52" customWidth="1"/>
    <col min="7667" max="7916" width="9.109375" style="52"/>
    <col min="7917" max="7917" width="1.109375" style="52" customWidth="1"/>
    <col min="7918" max="7918" width="29.33203125" style="52" customWidth="1"/>
    <col min="7919" max="7921" width="15.6640625" style="52" customWidth="1"/>
    <col min="7922" max="7922" width="20.88671875" style="52" customWidth="1"/>
    <col min="7923" max="8172" width="9.109375" style="52"/>
    <col min="8173" max="8173" width="1.109375" style="52" customWidth="1"/>
    <col min="8174" max="8174" width="29.33203125" style="52" customWidth="1"/>
    <col min="8175" max="8177" width="15.6640625" style="52" customWidth="1"/>
    <col min="8178" max="8178" width="20.88671875" style="52" customWidth="1"/>
    <col min="8179" max="8428" width="9.109375" style="52"/>
    <col min="8429" max="8429" width="1.109375" style="52" customWidth="1"/>
    <col min="8430" max="8430" width="29.33203125" style="52" customWidth="1"/>
    <col min="8431" max="8433" width="15.6640625" style="52" customWidth="1"/>
    <col min="8434" max="8434" width="20.88671875" style="52" customWidth="1"/>
    <col min="8435" max="8684" width="9.109375" style="52"/>
    <col min="8685" max="8685" width="1.109375" style="52" customWidth="1"/>
    <col min="8686" max="8686" width="29.33203125" style="52" customWidth="1"/>
    <col min="8687" max="8689" width="15.6640625" style="52" customWidth="1"/>
    <col min="8690" max="8690" width="20.88671875" style="52" customWidth="1"/>
    <col min="8691" max="8940" width="9.109375" style="52"/>
    <col min="8941" max="8941" width="1.109375" style="52" customWidth="1"/>
    <col min="8942" max="8942" width="29.33203125" style="52" customWidth="1"/>
    <col min="8943" max="8945" width="15.6640625" style="52" customWidth="1"/>
    <col min="8946" max="8946" width="20.88671875" style="52" customWidth="1"/>
    <col min="8947" max="9196" width="9.109375" style="52"/>
    <col min="9197" max="9197" width="1.109375" style="52" customWidth="1"/>
    <col min="9198" max="9198" width="29.33203125" style="52" customWidth="1"/>
    <col min="9199" max="9201" width="15.6640625" style="52" customWidth="1"/>
    <col min="9202" max="9202" width="20.88671875" style="52" customWidth="1"/>
    <col min="9203" max="9452" width="9.109375" style="52"/>
    <col min="9453" max="9453" width="1.109375" style="52" customWidth="1"/>
    <col min="9454" max="9454" width="29.33203125" style="52" customWidth="1"/>
    <col min="9455" max="9457" width="15.6640625" style="52" customWidth="1"/>
    <col min="9458" max="9458" width="20.88671875" style="52" customWidth="1"/>
    <col min="9459" max="9708" width="9.109375" style="52"/>
    <col min="9709" max="9709" width="1.109375" style="52" customWidth="1"/>
    <col min="9710" max="9710" width="29.33203125" style="52" customWidth="1"/>
    <col min="9711" max="9713" width="15.6640625" style="52" customWidth="1"/>
    <col min="9714" max="9714" width="20.88671875" style="52" customWidth="1"/>
    <col min="9715" max="9964" width="9.109375" style="52"/>
    <col min="9965" max="9965" width="1.109375" style="52" customWidth="1"/>
    <col min="9966" max="9966" width="29.33203125" style="52" customWidth="1"/>
    <col min="9967" max="9969" width="15.6640625" style="52" customWidth="1"/>
    <col min="9970" max="9970" width="20.88671875" style="52" customWidth="1"/>
    <col min="9971" max="10220" width="9.109375" style="52"/>
    <col min="10221" max="10221" width="1.109375" style="52" customWidth="1"/>
    <col min="10222" max="10222" width="29.33203125" style="52" customWidth="1"/>
    <col min="10223" max="10225" width="15.6640625" style="52" customWidth="1"/>
    <col min="10226" max="10226" width="20.88671875" style="52" customWidth="1"/>
    <col min="10227" max="10476" width="9.109375" style="52"/>
    <col min="10477" max="10477" width="1.109375" style="52" customWidth="1"/>
    <col min="10478" max="10478" width="29.33203125" style="52" customWidth="1"/>
    <col min="10479" max="10481" width="15.6640625" style="52" customWidth="1"/>
    <col min="10482" max="10482" width="20.88671875" style="52" customWidth="1"/>
    <col min="10483" max="10732" width="9.109375" style="52"/>
    <col min="10733" max="10733" width="1.109375" style="52" customWidth="1"/>
    <col min="10734" max="10734" width="29.33203125" style="52" customWidth="1"/>
    <col min="10735" max="10737" width="15.6640625" style="52" customWidth="1"/>
    <col min="10738" max="10738" width="20.88671875" style="52" customWidth="1"/>
    <col min="10739" max="10988" width="9.109375" style="52"/>
    <col min="10989" max="10989" width="1.109375" style="52" customWidth="1"/>
    <col min="10990" max="10990" width="29.33203125" style="52" customWidth="1"/>
    <col min="10991" max="10993" width="15.6640625" style="52" customWidth="1"/>
    <col min="10994" max="10994" width="20.88671875" style="52" customWidth="1"/>
    <col min="10995" max="11244" width="9.109375" style="52"/>
    <col min="11245" max="11245" width="1.109375" style="52" customWidth="1"/>
    <col min="11246" max="11246" width="29.33203125" style="52" customWidth="1"/>
    <col min="11247" max="11249" width="15.6640625" style="52" customWidth="1"/>
    <col min="11250" max="11250" width="20.88671875" style="52" customWidth="1"/>
    <col min="11251" max="11500" width="9.109375" style="52"/>
    <col min="11501" max="11501" width="1.109375" style="52" customWidth="1"/>
    <col min="11502" max="11502" width="29.33203125" style="52" customWidth="1"/>
    <col min="11503" max="11505" width="15.6640625" style="52" customWidth="1"/>
    <col min="11506" max="11506" width="20.88671875" style="52" customWidth="1"/>
    <col min="11507" max="11756" width="9.109375" style="52"/>
    <col min="11757" max="11757" width="1.109375" style="52" customWidth="1"/>
    <col min="11758" max="11758" width="29.33203125" style="52" customWidth="1"/>
    <col min="11759" max="11761" width="15.6640625" style="52" customWidth="1"/>
    <col min="11762" max="11762" width="20.88671875" style="52" customWidth="1"/>
    <col min="11763" max="12012" width="9.109375" style="52"/>
    <col min="12013" max="12013" width="1.109375" style="52" customWidth="1"/>
    <col min="12014" max="12014" width="29.33203125" style="52" customWidth="1"/>
    <col min="12015" max="12017" width="15.6640625" style="52" customWidth="1"/>
    <col min="12018" max="12018" width="20.88671875" style="52" customWidth="1"/>
    <col min="12019" max="12268" width="9.109375" style="52"/>
    <col min="12269" max="12269" width="1.109375" style="52" customWidth="1"/>
    <col min="12270" max="12270" width="29.33203125" style="52" customWidth="1"/>
    <col min="12271" max="12273" width="15.6640625" style="52" customWidth="1"/>
    <col min="12274" max="12274" width="20.88671875" style="52" customWidth="1"/>
    <col min="12275" max="12524" width="9.109375" style="52"/>
    <col min="12525" max="12525" width="1.109375" style="52" customWidth="1"/>
    <col min="12526" max="12526" width="29.33203125" style="52" customWidth="1"/>
    <col min="12527" max="12529" width="15.6640625" style="52" customWidth="1"/>
    <col min="12530" max="12530" width="20.88671875" style="52" customWidth="1"/>
    <col min="12531" max="12780" width="9.109375" style="52"/>
    <col min="12781" max="12781" width="1.109375" style="52" customWidth="1"/>
    <col min="12782" max="12782" width="29.33203125" style="52" customWidth="1"/>
    <col min="12783" max="12785" width="15.6640625" style="52" customWidth="1"/>
    <col min="12786" max="12786" width="20.88671875" style="52" customWidth="1"/>
    <col min="12787" max="13036" width="9.109375" style="52"/>
    <col min="13037" max="13037" width="1.109375" style="52" customWidth="1"/>
    <col min="13038" max="13038" width="29.33203125" style="52" customWidth="1"/>
    <col min="13039" max="13041" width="15.6640625" style="52" customWidth="1"/>
    <col min="13042" max="13042" width="20.88671875" style="52" customWidth="1"/>
    <col min="13043" max="13292" width="9.109375" style="52"/>
    <col min="13293" max="13293" width="1.109375" style="52" customWidth="1"/>
    <col min="13294" max="13294" width="29.33203125" style="52" customWidth="1"/>
    <col min="13295" max="13297" width="15.6640625" style="52" customWidth="1"/>
    <col min="13298" max="13298" width="20.88671875" style="52" customWidth="1"/>
    <col min="13299" max="13548" width="9.109375" style="52"/>
    <col min="13549" max="13549" width="1.109375" style="52" customWidth="1"/>
    <col min="13550" max="13550" width="29.33203125" style="52" customWidth="1"/>
    <col min="13551" max="13553" width="15.6640625" style="52" customWidth="1"/>
    <col min="13554" max="13554" width="20.88671875" style="52" customWidth="1"/>
    <col min="13555" max="13804" width="9.109375" style="52"/>
    <col min="13805" max="13805" width="1.109375" style="52" customWidth="1"/>
    <col min="13806" max="13806" width="29.33203125" style="52" customWidth="1"/>
    <col min="13807" max="13809" width="15.6640625" style="52" customWidth="1"/>
    <col min="13810" max="13810" width="20.88671875" style="52" customWidth="1"/>
    <col min="13811" max="14060" width="9.109375" style="52"/>
    <col min="14061" max="14061" width="1.109375" style="52" customWidth="1"/>
    <col min="14062" max="14062" width="29.33203125" style="52" customWidth="1"/>
    <col min="14063" max="14065" width="15.6640625" style="52" customWidth="1"/>
    <col min="14066" max="14066" width="20.88671875" style="52" customWidth="1"/>
    <col min="14067" max="14316" width="9.109375" style="52"/>
    <col min="14317" max="14317" width="1.109375" style="52" customWidth="1"/>
    <col min="14318" max="14318" width="29.33203125" style="52" customWidth="1"/>
    <col min="14319" max="14321" width="15.6640625" style="52" customWidth="1"/>
    <col min="14322" max="14322" width="20.88671875" style="52" customWidth="1"/>
    <col min="14323" max="14572" width="9.109375" style="52"/>
    <col min="14573" max="14573" width="1.109375" style="52" customWidth="1"/>
    <col min="14574" max="14574" width="29.33203125" style="52" customWidth="1"/>
    <col min="14575" max="14577" width="15.6640625" style="52" customWidth="1"/>
    <col min="14578" max="14578" width="20.88671875" style="52" customWidth="1"/>
    <col min="14579" max="14828" width="9.109375" style="52"/>
    <col min="14829" max="14829" width="1.109375" style="52" customWidth="1"/>
    <col min="14830" max="14830" width="29.33203125" style="52" customWidth="1"/>
    <col min="14831" max="14833" width="15.6640625" style="52" customWidth="1"/>
    <col min="14834" max="14834" width="20.88671875" style="52" customWidth="1"/>
    <col min="14835" max="15084" width="9.109375" style="52"/>
    <col min="15085" max="15085" width="1.109375" style="52" customWidth="1"/>
    <col min="15086" max="15086" width="29.33203125" style="52" customWidth="1"/>
    <col min="15087" max="15089" width="15.6640625" style="52" customWidth="1"/>
    <col min="15090" max="15090" width="20.88671875" style="52" customWidth="1"/>
    <col min="15091" max="15340" width="9.109375" style="52"/>
    <col min="15341" max="15341" width="1.109375" style="52" customWidth="1"/>
    <col min="15342" max="15342" width="29.33203125" style="52" customWidth="1"/>
    <col min="15343" max="15345" width="15.6640625" style="52" customWidth="1"/>
    <col min="15346" max="15346" width="20.88671875" style="52" customWidth="1"/>
    <col min="15347" max="15596" width="9.109375" style="52"/>
    <col min="15597" max="15597" width="1.109375" style="52" customWidth="1"/>
    <col min="15598" max="15598" width="29.33203125" style="52" customWidth="1"/>
    <col min="15599" max="15601" width="15.6640625" style="52" customWidth="1"/>
    <col min="15602" max="15602" width="20.88671875" style="52" customWidth="1"/>
    <col min="15603" max="15852" width="9.109375" style="52"/>
    <col min="15853" max="15853" width="1.109375" style="52" customWidth="1"/>
    <col min="15854" max="15854" width="29.33203125" style="52" customWidth="1"/>
    <col min="15855" max="15857" width="15.6640625" style="52" customWidth="1"/>
    <col min="15858" max="15858" width="20.88671875" style="52" customWidth="1"/>
    <col min="15859" max="16108" width="9.109375" style="52"/>
    <col min="16109" max="16109" width="1.109375" style="52" customWidth="1"/>
    <col min="16110" max="16110" width="29.33203125" style="52" customWidth="1"/>
    <col min="16111" max="16113" width="15.6640625" style="52" customWidth="1"/>
    <col min="16114" max="16114" width="20.88671875" style="52" customWidth="1"/>
    <col min="16115" max="16384" width="9.109375" style="52"/>
  </cols>
  <sheetData>
    <row r="1" spans="2:10" ht="15" x14ac:dyDescent="0.25">
      <c r="B1" s="219" t="s">
        <v>191</v>
      </c>
      <c r="C1" s="57"/>
      <c r="D1" s="57"/>
      <c r="E1" s="57"/>
      <c r="F1" s="57"/>
    </row>
    <row r="2" spans="2:10" ht="6.6" customHeight="1" x14ac:dyDescent="0.25">
      <c r="B2" s="56"/>
      <c r="C2" s="57"/>
      <c r="D2" s="57"/>
      <c r="E2" s="57"/>
      <c r="F2" s="57"/>
    </row>
    <row r="3" spans="2:10" ht="21" customHeight="1" x14ac:dyDescent="0.25">
      <c r="B3" s="369" t="s">
        <v>63</v>
      </c>
      <c r="C3" s="349" t="s">
        <v>64</v>
      </c>
      <c r="D3" s="350"/>
      <c r="E3" s="365" t="s">
        <v>39</v>
      </c>
      <c r="F3" s="365" t="s">
        <v>65</v>
      </c>
    </row>
    <row r="4" spans="2:10" ht="21" customHeight="1" x14ac:dyDescent="0.25">
      <c r="B4" s="370"/>
      <c r="C4" s="220" t="s">
        <v>37</v>
      </c>
      <c r="D4" s="221" t="s">
        <v>38</v>
      </c>
      <c r="E4" s="366"/>
      <c r="F4" s="366"/>
    </row>
    <row r="5" spans="2:10" s="14" customFormat="1" ht="17.100000000000001" customHeight="1" x14ac:dyDescent="0.25">
      <c r="B5" s="222" t="s">
        <v>66</v>
      </c>
      <c r="C5" s="60">
        <f>SUM(C6:C11)</f>
        <v>34483</v>
      </c>
      <c r="D5" s="61">
        <f>SUM(D6:D11)</f>
        <v>474</v>
      </c>
      <c r="E5" s="62">
        <f t="shared" ref="E5" si="0">C5+D5</f>
        <v>34957</v>
      </c>
      <c r="F5" s="63">
        <f>ROUND(E5/E31%,2)</f>
        <v>79.14</v>
      </c>
    </row>
    <row r="6" spans="2:10" ht="15.9" customHeight="1" x14ac:dyDescent="0.3">
      <c r="B6" s="223" t="s">
        <v>67</v>
      </c>
      <c r="C6" s="143">
        <v>4019</v>
      </c>
      <c r="D6" s="46">
        <v>83</v>
      </c>
      <c r="E6" s="66">
        <v>4102</v>
      </c>
      <c r="F6" s="67">
        <v>9.2868462757527741</v>
      </c>
    </row>
    <row r="7" spans="2:10" ht="15.9" customHeight="1" x14ac:dyDescent="0.3">
      <c r="B7" s="223" t="s">
        <v>68</v>
      </c>
      <c r="C7" s="143">
        <v>828</v>
      </c>
      <c r="D7" s="46">
        <v>57</v>
      </c>
      <c r="E7" s="66">
        <v>885</v>
      </c>
      <c r="F7" s="67">
        <v>2.0036223681231604</v>
      </c>
    </row>
    <row r="8" spans="2:10" ht="15.9" customHeight="1" x14ac:dyDescent="0.3">
      <c r="B8" s="223" t="s">
        <v>69</v>
      </c>
      <c r="C8" s="143">
        <v>11</v>
      </c>
      <c r="D8" s="46">
        <v>0</v>
      </c>
      <c r="E8" s="66">
        <v>11</v>
      </c>
      <c r="F8" s="67">
        <v>2.4903780846728549E-2</v>
      </c>
    </row>
    <row r="9" spans="2:10" ht="15.9" customHeight="1" x14ac:dyDescent="0.3">
      <c r="B9" s="223" t="s">
        <v>70</v>
      </c>
      <c r="C9" s="143">
        <v>793</v>
      </c>
      <c r="D9" s="46">
        <v>133</v>
      </c>
      <c r="E9" s="66">
        <v>926</v>
      </c>
      <c r="F9" s="67">
        <v>2.0964455512791487</v>
      </c>
    </row>
    <row r="10" spans="2:10" ht="15.9" customHeight="1" x14ac:dyDescent="0.3">
      <c r="B10" s="223" t="s">
        <v>71</v>
      </c>
      <c r="C10" s="143">
        <v>19150</v>
      </c>
      <c r="D10" s="46">
        <v>174</v>
      </c>
      <c r="E10" s="66">
        <v>19324</v>
      </c>
      <c r="F10" s="67">
        <v>43.749151007471134</v>
      </c>
    </row>
    <row r="11" spans="2:10" ht="15.9" customHeight="1" x14ac:dyDescent="0.3">
      <c r="B11" s="223" t="s">
        <v>72</v>
      </c>
      <c r="C11" s="143">
        <v>9682</v>
      </c>
      <c r="D11" s="46">
        <v>27</v>
      </c>
      <c r="E11" s="66">
        <v>9709</v>
      </c>
      <c r="F11" s="67">
        <v>21.980982567353408</v>
      </c>
    </row>
    <row r="12" spans="2:10" ht="15.6" customHeight="1" x14ac:dyDescent="0.3">
      <c r="B12" s="68"/>
      <c r="C12" s="69"/>
      <c r="D12" s="70"/>
      <c r="E12" s="70"/>
      <c r="F12" s="71"/>
    </row>
    <row r="13" spans="2:10" s="14" customFormat="1" ht="17.100000000000001" customHeight="1" x14ac:dyDescent="0.25">
      <c r="B13" s="222" t="s">
        <v>73</v>
      </c>
      <c r="C13" s="60">
        <v>1501</v>
      </c>
      <c r="D13" s="61">
        <v>55</v>
      </c>
      <c r="E13" s="72">
        <v>1556</v>
      </c>
      <c r="F13" s="63">
        <v>3.5227529997736022</v>
      </c>
      <c r="J13" s="52"/>
    </row>
    <row r="14" spans="2:10" ht="15.9" customHeight="1" x14ac:dyDescent="0.3">
      <c r="B14" s="224" t="s">
        <v>74</v>
      </c>
      <c r="C14" s="143">
        <v>380</v>
      </c>
      <c r="D14" s="46">
        <v>5</v>
      </c>
      <c r="E14" s="70">
        <v>385</v>
      </c>
      <c r="F14" s="67">
        <v>0.87163232963549919</v>
      </c>
    </row>
    <row r="15" spans="2:10" ht="15.9" customHeight="1" x14ac:dyDescent="0.3">
      <c r="B15" s="224" t="s">
        <v>0</v>
      </c>
      <c r="C15" s="143">
        <v>105</v>
      </c>
      <c r="D15" s="46">
        <v>7</v>
      </c>
      <c r="E15" s="70">
        <v>112</v>
      </c>
      <c r="F15" s="67">
        <v>0.25356576862123614</v>
      </c>
    </row>
    <row r="16" spans="2:10" ht="15.9" customHeight="1" x14ac:dyDescent="0.3">
      <c r="B16" s="224" t="s">
        <v>1</v>
      </c>
      <c r="C16" s="143">
        <v>41</v>
      </c>
      <c r="D16" s="46">
        <v>0</v>
      </c>
      <c r="E16" s="70">
        <v>41</v>
      </c>
      <c r="F16" s="67">
        <v>9.2823183155988226E-2</v>
      </c>
    </row>
    <row r="17" spans="2:10" ht="15.9" customHeight="1" x14ac:dyDescent="0.3">
      <c r="B17" s="224" t="s">
        <v>75</v>
      </c>
      <c r="C17" s="143">
        <v>224</v>
      </c>
      <c r="D17" s="46">
        <v>6</v>
      </c>
      <c r="E17" s="70">
        <v>230</v>
      </c>
      <c r="F17" s="67">
        <v>0.52071541770432428</v>
      </c>
    </row>
    <row r="18" spans="2:10" ht="15.9" customHeight="1" x14ac:dyDescent="0.3">
      <c r="B18" s="224" t="s">
        <v>76</v>
      </c>
      <c r="C18" s="143">
        <v>751</v>
      </c>
      <c r="D18" s="46">
        <v>37</v>
      </c>
      <c r="E18" s="70">
        <v>788</v>
      </c>
      <c r="F18" s="67">
        <v>1.7840163006565541</v>
      </c>
    </row>
    <row r="19" spans="2:10" ht="15.6" customHeight="1" x14ac:dyDescent="0.3">
      <c r="B19" s="68"/>
      <c r="C19" s="69"/>
      <c r="D19" s="70"/>
      <c r="E19" s="70"/>
      <c r="F19" s="67"/>
    </row>
    <row r="20" spans="2:10" s="14" customFormat="1" ht="17.100000000000001" customHeight="1" x14ac:dyDescent="0.25">
      <c r="B20" s="222" t="s">
        <v>77</v>
      </c>
      <c r="C20" s="60">
        <v>3556</v>
      </c>
      <c r="D20" s="61">
        <v>41</v>
      </c>
      <c r="E20" s="72">
        <v>3597</v>
      </c>
      <c r="F20" s="63">
        <v>8.1435363368802349</v>
      </c>
      <c r="J20" s="52"/>
    </row>
    <row r="21" spans="2:10" ht="15.9" customHeight="1" x14ac:dyDescent="0.3">
      <c r="B21" s="224" t="s">
        <v>78</v>
      </c>
      <c r="C21" s="64">
        <v>3371</v>
      </c>
      <c r="D21" s="65">
        <v>36</v>
      </c>
      <c r="E21" s="70">
        <v>3407</v>
      </c>
      <c r="F21" s="67">
        <v>7.7133801222549243</v>
      </c>
    </row>
    <row r="22" spans="2:10" ht="15.9" customHeight="1" x14ac:dyDescent="0.3">
      <c r="B22" s="224" t="s">
        <v>79</v>
      </c>
      <c r="C22" s="64">
        <v>185</v>
      </c>
      <c r="D22" s="65">
        <v>5</v>
      </c>
      <c r="E22" s="70">
        <v>190</v>
      </c>
      <c r="F22" s="67">
        <v>0.43015621462531128</v>
      </c>
    </row>
    <row r="23" spans="2:10" ht="15.6" customHeight="1" x14ac:dyDescent="0.3">
      <c r="B23" s="68"/>
      <c r="C23" s="69"/>
      <c r="D23" s="70"/>
      <c r="E23" s="70"/>
      <c r="F23" s="67"/>
    </row>
    <row r="24" spans="2:10" s="14" customFormat="1" ht="17.100000000000001" customHeight="1" x14ac:dyDescent="0.25">
      <c r="B24" s="225" t="s">
        <v>24</v>
      </c>
      <c r="C24" s="60">
        <v>2690</v>
      </c>
      <c r="D24" s="61">
        <v>1012</v>
      </c>
      <c r="E24" s="72">
        <v>3702</v>
      </c>
      <c r="F24" s="63">
        <v>8.3812542449626442</v>
      </c>
      <c r="J24" s="52"/>
    </row>
    <row r="25" spans="2:10" ht="15.9" customHeight="1" x14ac:dyDescent="0.3">
      <c r="B25" s="226" t="s">
        <v>80</v>
      </c>
      <c r="C25" s="69">
        <v>157</v>
      </c>
      <c r="D25" s="144">
        <v>0</v>
      </c>
      <c r="E25" s="70">
        <v>157</v>
      </c>
      <c r="F25" s="67">
        <v>0.35544487208512565</v>
      </c>
    </row>
    <row r="26" spans="2:10" ht="15.9" customHeight="1" x14ac:dyDescent="0.3">
      <c r="B26" s="226" t="s">
        <v>81</v>
      </c>
      <c r="C26" s="69">
        <v>734</v>
      </c>
      <c r="D26" s="144">
        <v>239</v>
      </c>
      <c r="E26" s="70">
        <v>973</v>
      </c>
      <c r="F26" s="67">
        <v>2.2028526148969889</v>
      </c>
    </row>
    <row r="27" spans="2:10" ht="15.9" customHeight="1" x14ac:dyDescent="0.3">
      <c r="B27" s="226" t="s">
        <v>2</v>
      </c>
      <c r="C27" s="69">
        <v>91</v>
      </c>
      <c r="D27" s="70">
        <v>5</v>
      </c>
      <c r="E27" s="70">
        <v>96</v>
      </c>
      <c r="F27" s="67">
        <v>0.21734208738963096</v>
      </c>
    </row>
    <row r="28" spans="2:10" ht="15.9" customHeight="1" x14ac:dyDescent="0.3">
      <c r="B28" s="224" t="s">
        <v>82</v>
      </c>
      <c r="C28" s="69">
        <v>1708</v>
      </c>
      <c r="D28" s="70">
        <v>768</v>
      </c>
      <c r="E28" s="70">
        <v>2476</v>
      </c>
      <c r="F28" s="67">
        <v>5.6056146705908985</v>
      </c>
    </row>
    <row r="29" spans="2:10" ht="15.6" customHeight="1" x14ac:dyDescent="0.3">
      <c r="B29" s="68"/>
      <c r="C29" s="69"/>
      <c r="D29" s="70"/>
      <c r="E29" s="70"/>
      <c r="F29" s="74"/>
    </row>
    <row r="30" spans="2:10" s="14" customFormat="1" ht="17.100000000000001" customHeight="1" x14ac:dyDescent="0.2">
      <c r="B30" s="227" t="s">
        <v>83</v>
      </c>
      <c r="C30" s="60">
        <v>332</v>
      </c>
      <c r="D30" s="61">
        <v>26</v>
      </c>
      <c r="E30" s="72">
        <v>358</v>
      </c>
      <c r="F30" s="63">
        <v>0.81050486755716555</v>
      </c>
    </row>
    <row r="31" spans="2:10" s="14" customFormat="1" ht="21" customHeight="1" x14ac:dyDescent="0.25">
      <c r="B31" s="228" t="s">
        <v>56</v>
      </c>
      <c r="C31" s="75">
        <f>C5+C13+C20+C24+C30</f>
        <v>42562</v>
      </c>
      <c r="D31" s="76">
        <f>D5+D13+D20+D24+D30</f>
        <v>1608</v>
      </c>
      <c r="E31" s="76">
        <f>SUM(C31:D31)</f>
        <v>44170</v>
      </c>
      <c r="F31" s="367">
        <f>E31/E31</f>
        <v>1</v>
      </c>
    </row>
    <row r="32" spans="2:10" s="14" customFormat="1" ht="21" customHeight="1" x14ac:dyDescent="0.25">
      <c r="B32" s="229" t="s">
        <v>84</v>
      </c>
      <c r="C32" s="77">
        <f>C31/E31%</f>
        <v>96.359520036223685</v>
      </c>
      <c r="D32" s="78">
        <f>D31/E31%</f>
        <v>3.6404799637763188</v>
      </c>
      <c r="E32" s="79">
        <f>E31/E31</f>
        <v>1</v>
      </c>
      <c r="F32" s="368"/>
    </row>
    <row r="33" spans="2:6" s="14" customFormat="1" ht="5.4" customHeight="1" x14ac:dyDescent="0.25">
      <c r="B33" s="80"/>
      <c r="C33" s="81"/>
      <c r="D33" s="81"/>
      <c r="E33" s="82"/>
      <c r="F33" s="83"/>
    </row>
    <row r="34" spans="2:6" ht="18" customHeight="1" x14ac:dyDescent="0.25">
      <c r="B34" s="204" t="s">
        <v>92</v>
      </c>
      <c r="C34" s="205"/>
      <c r="D34" s="206"/>
      <c r="E34" s="206"/>
      <c r="F34" s="33"/>
    </row>
    <row r="35" spans="2:6" ht="18" customHeight="1" x14ac:dyDescent="0.25">
      <c r="B35" s="343" t="s">
        <v>85</v>
      </c>
      <c r="C35" s="343"/>
      <c r="D35" s="343"/>
      <c r="E35" s="230"/>
      <c r="F35" s="33"/>
    </row>
    <row r="36" spans="2:6" ht="18" customHeight="1" x14ac:dyDescent="0.25">
      <c r="B36" s="360" t="s">
        <v>58</v>
      </c>
      <c r="C36" s="360"/>
      <c r="D36" s="360"/>
      <c r="E36" s="360"/>
      <c r="F36" s="33"/>
    </row>
    <row r="37" spans="2:6" ht="18" customHeight="1" x14ac:dyDescent="0.25">
      <c r="B37" s="218" t="s">
        <v>59</v>
      </c>
      <c r="C37" s="231"/>
      <c r="D37" s="231"/>
      <c r="E37" s="231"/>
      <c r="F37" s="34"/>
    </row>
    <row r="38" spans="2:6" x14ac:dyDescent="0.25">
      <c r="B38" s="232"/>
      <c r="C38" s="231"/>
      <c r="D38" s="231"/>
      <c r="E38" s="231"/>
      <c r="F38" s="33"/>
    </row>
    <row r="39" spans="2:6" ht="15" customHeight="1" x14ac:dyDescent="0.25">
      <c r="B39" s="232" t="s">
        <v>93</v>
      </c>
      <c r="C39" s="233"/>
      <c r="D39" s="233"/>
      <c r="E39" s="233"/>
      <c r="F39" s="33"/>
    </row>
    <row r="40" spans="2:6" ht="15" customHeight="1" x14ac:dyDescent="0.25">
      <c r="B40" s="232" t="s">
        <v>86</v>
      </c>
      <c r="C40" s="233"/>
      <c r="D40" s="233"/>
      <c r="E40" s="233"/>
      <c r="F40" s="33"/>
    </row>
    <row r="41" spans="2:6" ht="15" customHeight="1" x14ac:dyDescent="0.25">
      <c r="B41" s="234" t="s">
        <v>87</v>
      </c>
      <c r="C41" s="231"/>
      <c r="D41" s="231"/>
      <c r="E41" s="231"/>
      <c r="F41" s="33"/>
    </row>
    <row r="42" spans="2:6" ht="15" customHeight="1" x14ac:dyDescent="0.25">
      <c r="B42" s="232" t="s">
        <v>88</v>
      </c>
      <c r="C42" s="233"/>
      <c r="D42" s="233"/>
      <c r="E42" s="233"/>
      <c r="F42" s="33"/>
    </row>
    <row r="43" spans="2:6" x14ac:dyDescent="0.25">
      <c r="B43" s="232"/>
      <c r="C43" s="233"/>
      <c r="D43" s="233"/>
      <c r="E43" s="233"/>
      <c r="F43" s="33"/>
    </row>
    <row r="44" spans="2:6" x14ac:dyDescent="0.25">
      <c r="B44" s="232" t="s">
        <v>89</v>
      </c>
      <c r="C44" s="233"/>
      <c r="D44" s="233"/>
      <c r="E44" s="233"/>
    </row>
    <row r="45" spans="2:6" x14ac:dyDescent="0.25">
      <c r="B45" s="234"/>
      <c r="C45" s="231"/>
      <c r="D45" s="231"/>
      <c r="E45" s="231"/>
    </row>
    <row r="46" spans="2:6" x14ac:dyDescent="0.25">
      <c r="B46" s="232" t="s">
        <v>90</v>
      </c>
      <c r="C46" s="233"/>
      <c r="D46" s="233"/>
      <c r="E46" s="233"/>
    </row>
    <row r="47" spans="2:6" x14ac:dyDescent="0.25">
      <c r="B47" s="234"/>
      <c r="C47" s="231"/>
      <c r="D47" s="231"/>
      <c r="E47" s="231"/>
    </row>
    <row r="48" spans="2:6" x14ac:dyDescent="0.25">
      <c r="B48" s="232" t="s">
        <v>91</v>
      </c>
      <c r="C48" s="233"/>
      <c r="D48" s="233"/>
      <c r="E48" s="231"/>
    </row>
  </sheetData>
  <mergeCells count="7">
    <mergeCell ref="B35:D35"/>
    <mergeCell ref="B36:E36"/>
    <mergeCell ref="C3:D3"/>
    <mergeCell ref="E3:E4"/>
    <mergeCell ref="F3:F4"/>
    <mergeCell ref="F31:F32"/>
    <mergeCell ref="B3:B4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T19" sqref="T19"/>
    </sheetView>
  </sheetViews>
  <sheetFormatPr defaultRowHeight="13.2" x14ac:dyDescent="0.25"/>
  <cols>
    <col min="1" max="1" width="28.109375" style="5" customWidth="1"/>
    <col min="2" max="9" width="14.33203125" style="5" customWidth="1"/>
    <col min="10" max="11" width="9.109375" style="5" hidden="1" customWidth="1"/>
    <col min="12" max="12" width="7.88671875" style="5" hidden="1" customWidth="1"/>
    <col min="13" max="13" width="9.109375" style="5" hidden="1" customWidth="1"/>
    <col min="14" max="14" width="19.88671875" style="5" customWidth="1"/>
    <col min="15" max="254" width="8.88671875" style="5"/>
    <col min="255" max="255" width="25.6640625" style="5" customWidth="1"/>
    <col min="256" max="264" width="12.6640625" style="5" customWidth="1"/>
    <col min="265" max="265" width="8.88671875" style="5"/>
    <col min="266" max="269" width="0" style="5" hidden="1" customWidth="1"/>
    <col min="270" max="270" width="14.33203125" style="5" customWidth="1"/>
    <col min="271" max="510" width="8.88671875" style="5"/>
    <col min="511" max="511" width="25.6640625" style="5" customWidth="1"/>
    <col min="512" max="520" width="12.6640625" style="5" customWidth="1"/>
    <col min="521" max="521" width="8.88671875" style="5"/>
    <col min="522" max="525" width="0" style="5" hidden="1" customWidth="1"/>
    <col min="526" max="526" width="14.33203125" style="5" customWidth="1"/>
    <col min="527" max="766" width="8.88671875" style="5"/>
    <col min="767" max="767" width="25.6640625" style="5" customWidth="1"/>
    <col min="768" max="776" width="12.6640625" style="5" customWidth="1"/>
    <col min="777" max="777" width="8.88671875" style="5"/>
    <col min="778" max="781" width="0" style="5" hidden="1" customWidth="1"/>
    <col min="782" max="782" width="14.33203125" style="5" customWidth="1"/>
    <col min="783" max="1022" width="8.88671875" style="5"/>
    <col min="1023" max="1023" width="25.6640625" style="5" customWidth="1"/>
    <col min="1024" max="1032" width="12.6640625" style="5" customWidth="1"/>
    <col min="1033" max="1033" width="8.88671875" style="5"/>
    <col min="1034" max="1037" width="0" style="5" hidden="1" customWidth="1"/>
    <col min="1038" max="1038" width="14.33203125" style="5" customWidth="1"/>
    <col min="1039" max="1278" width="8.88671875" style="5"/>
    <col min="1279" max="1279" width="25.6640625" style="5" customWidth="1"/>
    <col min="1280" max="1288" width="12.6640625" style="5" customWidth="1"/>
    <col min="1289" max="1289" width="8.88671875" style="5"/>
    <col min="1290" max="1293" width="0" style="5" hidden="1" customWidth="1"/>
    <col min="1294" max="1294" width="14.33203125" style="5" customWidth="1"/>
    <col min="1295" max="1534" width="8.88671875" style="5"/>
    <col min="1535" max="1535" width="25.6640625" style="5" customWidth="1"/>
    <col min="1536" max="1544" width="12.6640625" style="5" customWidth="1"/>
    <col min="1545" max="1545" width="8.88671875" style="5"/>
    <col min="1546" max="1549" width="0" style="5" hidden="1" customWidth="1"/>
    <col min="1550" max="1550" width="14.33203125" style="5" customWidth="1"/>
    <col min="1551" max="1790" width="8.88671875" style="5"/>
    <col min="1791" max="1791" width="25.6640625" style="5" customWidth="1"/>
    <col min="1792" max="1800" width="12.6640625" style="5" customWidth="1"/>
    <col min="1801" max="1801" width="8.88671875" style="5"/>
    <col min="1802" max="1805" width="0" style="5" hidden="1" customWidth="1"/>
    <col min="1806" max="1806" width="14.33203125" style="5" customWidth="1"/>
    <col min="1807" max="2046" width="8.88671875" style="5"/>
    <col min="2047" max="2047" width="25.6640625" style="5" customWidth="1"/>
    <col min="2048" max="2056" width="12.6640625" style="5" customWidth="1"/>
    <col min="2057" max="2057" width="8.88671875" style="5"/>
    <col min="2058" max="2061" width="0" style="5" hidden="1" customWidth="1"/>
    <col min="2062" max="2062" width="14.33203125" style="5" customWidth="1"/>
    <col min="2063" max="2302" width="8.88671875" style="5"/>
    <col min="2303" max="2303" width="25.6640625" style="5" customWidth="1"/>
    <col min="2304" max="2312" width="12.6640625" style="5" customWidth="1"/>
    <col min="2313" max="2313" width="8.88671875" style="5"/>
    <col min="2314" max="2317" width="0" style="5" hidden="1" customWidth="1"/>
    <col min="2318" max="2318" width="14.33203125" style="5" customWidth="1"/>
    <col min="2319" max="2558" width="8.88671875" style="5"/>
    <col min="2559" max="2559" width="25.6640625" style="5" customWidth="1"/>
    <col min="2560" max="2568" width="12.6640625" style="5" customWidth="1"/>
    <col min="2569" max="2569" width="8.88671875" style="5"/>
    <col min="2570" max="2573" width="0" style="5" hidden="1" customWidth="1"/>
    <col min="2574" max="2574" width="14.33203125" style="5" customWidth="1"/>
    <col min="2575" max="2814" width="8.88671875" style="5"/>
    <col min="2815" max="2815" width="25.6640625" style="5" customWidth="1"/>
    <col min="2816" max="2824" width="12.6640625" style="5" customWidth="1"/>
    <col min="2825" max="2825" width="8.88671875" style="5"/>
    <col min="2826" max="2829" width="0" style="5" hidden="1" customWidth="1"/>
    <col min="2830" max="2830" width="14.33203125" style="5" customWidth="1"/>
    <col min="2831" max="3070" width="8.88671875" style="5"/>
    <col min="3071" max="3071" width="25.6640625" style="5" customWidth="1"/>
    <col min="3072" max="3080" width="12.6640625" style="5" customWidth="1"/>
    <col min="3081" max="3081" width="8.88671875" style="5"/>
    <col min="3082" max="3085" width="0" style="5" hidden="1" customWidth="1"/>
    <col min="3086" max="3086" width="14.33203125" style="5" customWidth="1"/>
    <col min="3087" max="3326" width="8.88671875" style="5"/>
    <col min="3327" max="3327" width="25.6640625" style="5" customWidth="1"/>
    <col min="3328" max="3336" width="12.6640625" style="5" customWidth="1"/>
    <col min="3337" max="3337" width="8.88671875" style="5"/>
    <col min="3338" max="3341" width="0" style="5" hidden="1" customWidth="1"/>
    <col min="3342" max="3342" width="14.33203125" style="5" customWidth="1"/>
    <col min="3343" max="3582" width="8.88671875" style="5"/>
    <col min="3583" max="3583" width="25.6640625" style="5" customWidth="1"/>
    <col min="3584" max="3592" width="12.6640625" style="5" customWidth="1"/>
    <col min="3593" max="3593" width="8.88671875" style="5"/>
    <col min="3594" max="3597" width="0" style="5" hidden="1" customWidth="1"/>
    <col min="3598" max="3598" width="14.33203125" style="5" customWidth="1"/>
    <col min="3599" max="3838" width="8.88671875" style="5"/>
    <col min="3839" max="3839" width="25.6640625" style="5" customWidth="1"/>
    <col min="3840" max="3848" width="12.6640625" style="5" customWidth="1"/>
    <col min="3849" max="3849" width="8.88671875" style="5"/>
    <col min="3850" max="3853" width="0" style="5" hidden="1" customWidth="1"/>
    <col min="3854" max="3854" width="14.33203125" style="5" customWidth="1"/>
    <col min="3855" max="4094" width="8.88671875" style="5"/>
    <col min="4095" max="4095" width="25.6640625" style="5" customWidth="1"/>
    <col min="4096" max="4104" width="12.6640625" style="5" customWidth="1"/>
    <col min="4105" max="4105" width="8.88671875" style="5"/>
    <col min="4106" max="4109" width="0" style="5" hidden="1" customWidth="1"/>
    <col min="4110" max="4110" width="14.33203125" style="5" customWidth="1"/>
    <col min="4111" max="4350" width="8.88671875" style="5"/>
    <col min="4351" max="4351" width="25.6640625" style="5" customWidth="1"/>
    <col min="4352" max="4360" width="12.6640625" style="5" customWidth="1"/>
    <col min="4361" max="4361" width="8.88671875" style="5"/>
    <col min="4362" max="4365" width="0" style="5" hidden="1" customWidth="1"/>
    <col min="4366" max="4366" width="14.33203125" style="5" customWidth="1"/>
    <col min="4367" max="4606" width="8.88671875" style="5"/>
    <col min="4607" max="4607" width="25.6640625" style="5" customWidth="1"/>
    <col min="4608" max="4616" width="12.6640625" style="5" customWidth="1"/>
    <col min="4617" max="4617" width="8.88671875" style="5"/>
    <col min="4618" max="4621" width="0" style="5" hidden="1" customWidth="1"/>
    <col min="4622" max="4622" width="14.33203125" style="5" customWidth="1"/>
    <col min="4623" max="4862" width="8.88671875" style="5"/>
    <col min="4863" max="4863" width="25.6640625" style="5" customWidth="1"/>
    <col min="4864" max="4872" width="12.6640625" style="5" customWidth="1"/>
    <col min="4873" max="4873" width="8.88671875" style="5"/>
    <col min="4874" max="4877" width="0" style="5" hidden="1" customWidth="1"/>
    <col min="4878" max="4878" width="14.33203125" style="5" customWidth="1"/>
    <col min="4879" max="5118" width="8.88671875" style="5"/>
    <col min="5119" max="5119" width="25.6640625" style="5" customWidth="1"/>
    <col min="5120" max="5128" width="12.6640625" style="5" customWidth="1"/>
    <col min="5129" max="5129" width="8.88671875" style="5"/>
    <col min="5130" max="5133" width="0" style="5" hidden="1" customWidth="1"/>
    <col min="5134" max="5134" width="14.33203125" style="5" customWidth="1"/>
    <col min="5135" max="5374" width="8.88671875" style="5"/>
    <col min="5375" max="5375" width="25.6640625" style="5" customWidth="1"/>
    <col min="5376" max="5384" width="12.6640625" style="5" customWidth="1"/>
    <col min="5385" max="5385" width="8.88671875" style="5"/>
    <col min="5386" max="5389" width="0" style="5" hidden="1" customWidth="1"/>
    <col min="5390" max="5390" width="14.33203125" style="5" customWidth="1"/>
    <col min="5391" max="5630" width="8.88671875" style="5"/>
    <col min="5631" max="5631" width="25.6640625" style="5" customWidth="1"/>
    <col min="5632" max="5640" width="12.6640625" style="5" customWidth="1"/>
    <col min="5641" max="5641" width="8.88671875" style="5"/>
    <col min="5642" max="5645" width="0" style="5" hidden="1" customWidth="1"/>
    <col min="5646" max="5646" width="14.33203125" style="5" customWidth="1"/>
    <col min="5647" max="5886" width="8.88671875" style="5"/>
    <col min="5887" max="5887" width="25.6640625" style="5" customWidth="1"/>
    <col min="5888" max="5896" width="12.6640625" style="5" customWidth="1"/>
    <col min="5897" max="5897" width="8.88671875" style="5"/>
    <col min="5898" max="5901" width="0" style="5" hidden="1" customWidth="1"/>
    <col min="5902" max="5902" width="14.33203125" style="5" customWidth="1"/>
    <col min="5903" max="6142" width="8.88671875" style="5"/>
    <col min="6143" max="6143" width="25.6640625" style="5" customWidth="1"/>
    <col min="6144" max="6152" width="12.6640625" style="5" customWidth="1"/>
    <col min="6153" max="6153" width="8.88671875" style="5"/>
    <col min="6154" max="6157" width="0" style="5" hidden="1" customWidth="1"/>
    <col min="6158" max="6158" width="14.33203125" style="5" customWidth="1"/>
    <col min="6159" max="6398" width="8.88671875" style="5"/>
    <col min="6399" max="6399" width="25.6640625" style="5" customWidth="1"/>
    <col min="6400" max="6408" width="12.6640625" style="5" customWidth="1"/>
    <col min="6409" max="6409" width="8.88671875" style="5"/>
    <col min="6410" max="6413" width="0" style="5" hidden="1" customWidth="1"/>
    <col min="6414" max="6414" width="14.33203125" style="5" customWidth="1"/>
    <col min="6415" max="6654" width="8.88671875" style="5"/>
    <col min="6655" max="6655" width="25.6640625" style="5" customWidth="1"/>
    <col min="6656" max="6664" width="12.6640625" style="5" customWidth="1"/>
    <col min="6665" max="6665" width="8.88671875" style="5"/>
    <col min="6666" max="6669" width="0" style="5" hidden="1" customWidth="1"/>
    <col min="6670" max="6670" width="14.33203125" style="5" customWidth="1"/>
    <col min="6671" max="6910" width="8.88671875" style="5"/>
    <col min="6911" max="6911" width="25.6640625" style="5" customWidth="1"/>
    <col min="6912" max="6920" width="12.6640625" style="5" customWidth="1"/>
    <col min="6921" max="6921" width="8.88671875" style="5"/>
    <col min="6922" max="6925" width="0" style="5" hidden="1" customWidth="1"/>
    <col min="6926" max="6926" width="14.33203125" style="5" customWidth="1"/>
    <col min="6927" max="7166" width="8.88671875" style="5"/>
    <col min="7167" max="7167" width="25.6640625" style="5" customWidth="1"/>
    <col min="7168" max="7176" width="12.6640625" style="5" customWidth="1"/>
    <col min="7177" max="7177" width="8.88671875" style="5"/>
    <col min="7178" max="7181" width="0" style="5" hidden="1" customWidth="1"/>
    <col min="7182" max="7182" width="14.33203125" style="5" customWidth="1"/>
    <col min="7183" max="7422" width="8.88671875" style="5"/>
    <col min="7423" max="7423" width="25.6640625" style="5" customWidth="1"/>
    <col min="7424" max="7432" width="12.6640625" style="5" customWidth="1"/>
    <col min="7433" max="7433" width="8.88671875" style="5"/>
    <col min="7434" max="7437" width="0" style="5" hidden="1" customWidth="1"/>
    <col min="7438" max="7438" width="14.33203125" style="5" customWidth="1"/>
    <col min="7439" max="7678" width="8.88671875" style="5"/>
    <col min="7679" max="7679" width="25.6640625" style="5" customWidth="1"/>
    <col min="7680" max="7688" width="12.6640625" style="5" customWidth="1"/>
    <col min="7689" max="7689" width="8.88671875" style="5"/>
    <col min="7690" max="7693" width="0" style="5" hidden="1" customWidth="1"/>
    <col min="7694" max="7694" width="14.33203125" style="5" customWidth="1"/>
    <col min="7695" max="7934" width="8.88671875" style="5"/>
    <col min="7935" max="7935" width="25.6640625" style="5" customWidth="1"/>
    <col min="7936" max="7944" width="12.6640625" style="5" customWidth="1"/>
    <col min="7945" max="7945" width="8.88671875" style="5"/>
    <col min="7946" max="7949" width="0" style="5" hidden="1" customWidth="1"/>
    <col min="7950" max="7950" width="14.33203125" style="5" customWidth="1"/>
    <col min="7951" max="8190" width="8.88671875" style="5"/>
    <col min="8191" max="8191" width="25.6640625" style="5" customWidth="1"/>
    <col min="8192" max="8200" width="12.6640625" style="5" customWidth="1"/>
    <col min="8201" max="8201" width="8.88671875" style="5"/>
    <col min="8202" max="8205" width="0" style="5" hidden="1" customWidth="1"/>
    <col min="8206" max="8206" width="14.33203125" style="5" customWidth="1"/>
    <col min="8207" max="8446" width="8.88671875" style="5"/>
    <col min="8447" max="8447" width="25.6640625" style="5" customWidth="1"/>
    <col min="8448" max="8456" width="12.6640625" style="5" customWidth="1"/>
    <col min="8457" max="8457" width="8.88671875" style="5"/>
    <col min="8458" max="8461" width="0" style="5" hidden="1" customWidth="1"/>
    <col min="8462" max="8462" width="14.33203125" style="5" customWidth="1"/>
    <col min="8463" max="8702" width="8.88671875" style="5"/>
    <col min="8703" max="8703" width="25.6640625" style="5" customWidth="1"/>
    <col min="8704" max="8712" width="12.6640625" style="5" customWidth="1"/>
    <col min="8713" max="8713" width="8.88671875" style="5"/>
    <col min="8714" max="8717" width="0" style="5" hidden="1" customWidth="1"/>
    <col min="8718" max="8718" width="14.33203125" style="5" customWidth="1"/>
    <col min="8719" max="8958" width="8.88671875" style="5"/>
    <col min="8959" max="8959" width="25.6640625" style="5" customWidth="1"/>
    <col min="8960" max="8968" width="12.6640625" style="5" customWidth="1"/>
    <col min="8969" max="8969" width="8.88671875" style="5"/>
    <col min="8970" max="8973" width="0" style="5" hidden="1" customWidth="1"/>
    <col min="8974" max="8974" width="14.33203125" style="5" customWidth="1"/>
    <col min="8975" max="9214" width="8.88671875" style="5"/>
    <col min="9215" max="9215" width="25.6640625" style="5" customWidth="1"/>
    <col min="9216" max="9224" width="12.6640625" style="5" customWidth="1"/>
    <col min="9225" max="9225" width="8.88671875" style="5"/>
    <col min="9226" max="9229" width="0" style="5" hidden="1" customWidth="1"/>
    <col min="9230" max="9230" width="14.33203125" style="5" customWidth="1"/>
    <col min="9231" max="9470" width="8.88671875" style="5"/>
    <col min="9471" max="9471" width="25.6640625" style="5" customWidth="1"/>
    <col min="9472" max="9480" width="12.6640625" style="5" customWidth="1"/>
    <col min="9481" max="9481" width="8.88671875" style="5"/>
    <col min="9482" max="9485" width="0" style="5" hidden="1" customWidth="1"/>
    <col min="9486" max="9486" width="14.33203125" style="5" customWidth="1"/>
    <col min="9487" max="9726" width="8.88671875" style="5"/>
    <col min="9727" max="9727" width="25.6640625" style="5" customWidth="1"/>
    <col min="9728" max="9736" width="12.6640625" style="5" customWidth="1"/>
    <col min="9737" max="9737" width="8.88671875" style="5"/>
    <col min="9738" max="9741" width="0" style="5" hidden="1" customWidth="1"/>
    <col min="9742" max="9742" width="14.33203125" style="5" customWidth="1"/>
    <col min="9743" max="9982" width="8.88671875" style="5"/>
    <col min="9983" max="9983" width="25.6640625" style="5" customWidth="1"/>
    <col min="9984" max="9992" width="12.6640625" style="5" customWidth="1"/>
    <col min="9993" max="9993" width="8.88671875" style="5"/>
    <col min="9994" max="9997" width="0" style="5" hidden="1" customWidth="1"/>
    <col min="9998" max="9998" width="14.33203125" style="5" customWidth="1"/>
    <col min="9999" max="10238" width="8.88671875" style="5"/>
    <col min="10239" max="10239" width="25.6640625" style="5" customWidth="1"/>
    <col min="10240" max="10248" width="12.6640625" style="5" customWidth="1"/>
    <col min="10249" max="10249" width="8.88671875" style="5"/>
    <col min="10250" max="10253" width="0" style="5" hidden="1" customWidth="1"/>
    <col min="10254" max="10254" width="14.33203125" style="5" customWidth="1"/>
    <col min="10255" max="10494" width="8.88671875" style="5"/>
    <col min="10495" max="10495" width="25.6640625" style="5" customWidth="1"/>
    <col min="10496" max="10504" width="12.6640625" style="5" customWidth="1"/>
    <col min="10505" max="10505" width="8.88671875" style="5"/>
    <col min="10506" max="10509" width="0" style="5" hidden="1" customWidth="1"/>
    <col min="10510" max="10510" width="14.33203125" style="5" customWidth="1"/>
    <col min="10511" max="10750" width="8.88671875" style="5"/>
    <col min="10751" max="10751" width="25.6640625" style="5" customWidth="1"/>
    <col min="10752" max="10760" width="12.6640625" style="5" customWidth="1"/>
    <col min="10761" max="10761" width="8.88671875" style="5"/>
    <col min="10762" max="10765" width="0" style="5" hidden="1" customWidth="1"/>
    <col min="10766" max="10766" width="14.33203125" style="5" customWidth="1"/>
    <col min="10767" max="11006" width="8.88671875" style="5"/>
    <col min="11007" max="11007" width="25.6640625" style="5" customWidth="1"/>
    <col min="11008" max="11016" width="12.6640625" style="5" customWidth="1"/>
    <col min="11017" max="11017" width="8.88671875" style="5"/>
    <col min="11018" max="11021" width="0" style="5" hidden="1" customWidth="1"/>
    <col min="11022" max="11022" width="14.33203125" style="5" customWidth="1"/>
    <col min="11023" max="11262" width="8.88671875" style="5"/>
    <col min="11263" max="11263" width="25.6640625" style="5" customWidth="1"/>
    <col min="11264" max="11272" width="12.6640625" style="5" customWidth="1"/>
    <col min="11273" max="11273" width="8.88671875" style="5"/>
    <col min="11274" max="11277" width="0" style="5" hidden="1" customWidth="1"/>
    <col min="11278" max="11278" width="14.33203125" style="5" customWidth="1"/>
    <col min="11279" max="11518" width="8.88671875" style="5"/>
    <col min="11519" max="11519" width="25.6640625" style="5" customWidth="1"/>
    <col min="11520" max="11528" width="12.6640625" style="5" customWidth="1"/>
    <col min="11529" max="11529" width="8.88671875" style="5"/>
    <col min="11530" max="11533" width="0" style="5" hidden="1" customWidth="1"/>
    <col min="11534" max="11534" width="14.33203125" style="5" customWidth="1"/>
    <col min="11535" max="11774" width="8.88671875" style="5"/>
    <col min="11775" max="11775" width="25.6640625" style="5" customWidth="1"/>
    <col min="11776" max="11784" width="12.6640625" style="5" customWidth="1"/>
    <col min="11785" max="11785" width="8.88671875" style="5"/>
    <col min="11786" max="11789" width="0" style="5" hidden="1" customWidth="1"/>
    <col min="11790" max="11790" width="14.33203125" style="5" customWidth="1"/>
    <col min="11791" max="12030" width="8.88671875" style="5"/>
    <col min="12031" max="12031" width="25.6640625" style="5" customWidth="1"/>
    <col min="12032" max="12040" width="12.6640625" style="5" customWidth="1"/>
    <col min="12041" max="12041" width="8.88671875" style="5"/>
    <col min="12042" max="12045" width="0" style="5" hidden="1" customWidth="1"/>
    <col min="12046" max="12046" width="14.33203125" style="5" customWidth="1"/>
    <col min="12047" max="12286" width="8.88671875" style="5"/>
    <col min="12287" max="12287" width="25.6640625" style="5" customWidth="1"/>
    <col min="12288" max="12296" width="12.6640625" style="5" customWidth="1"/>
    <col min="12297" max="12297" width="8.88671875" style="5"/>
    <col min="12298" max="12301" width="0" style="5" hidden="1" customWidth="1"/>
    <col min="12302" max="12302" width="14.33203125" style="5" customWidth="1"/>
    <col min="12303" max="12542" width="8.88671875" style="5"/>
    <col min="12543" max="12543" width="25.6640625" style="5" customWidth="1"/>
    <col min="12544" max="12552" width="12.6640625" style="5" customWidth="1"/>
    <col min="12553" max="12553" width="8.88671875" style="5"/>
    <col min="12554" max="12557" width="0" style="5" hidden="1" customWidth="1"/>
    <col min="12558" max="12558" width="14.33203125" style="5" customWidth="1"/>
    <col min="12559" max="12798" width="8.88671875" style="5"/>
    <col min="12799" max="12799" width="25.6640625" style="5" customWidth="1"/>
    <col min="12800" max="12808" width="12.6640625" style="5" customWidth="1"/>
    <col min="12809" max="12809" width="8.88671875" style="5"/>
    <col min="12810" max="12813" width="0" style="5" hidden="1" customWidth="1"/>
    <col min="12814" max="12814" width="14.33203125" style="5" customWidth="1"/>
    <col min="12815" max="13054" width="8.88671875" style="5"/>
    <col min="13055" max="13055" width="25.6640625" style="5" customWidth="1"/>
    <col min="13056" max="13064" width="12.6640625" style="5" customWidth="1"/>
    <col min="13065" max="13065" width="8.88671875" style="5"/>
    <col min="13066" max="13069" width="0" style="5" hidden="1" customWidth="1"/>
    <col min="13070" max="13070" width="14.33203125" style="5" customWidth="1"/>
    <col min="13071" max="13310" width="8.88671875" style="5"/>
    <col min="13311" max="13311" width="25.6640625" style="5" customWidth="1"/>
    <col min="13312" max="13320" width="12.6640625" style="5" customWidth="1"/>
    <col min="13321" max="13321" width="8.88671875" style="5"/>
    <col min="13322" max="13325" width="0" style="5" hidden="1" customWidth="1"/>
    <col min="13326" max="13326" width="14.33203125" style="5" customWidth="1"/>
    <col min="13327" max="13566" width="8.88671875" style="5"/>
    <col min="13567" max="13567" width="25.6640625" style="5" customWidth="1"/>
    <col min="13568" max="13576" width="12.6640625" style="5" customWidth="1"/>
    <col min="13577" max="13577" width="8.88671875" style="5"/>
    <col min="13578" max="13581" width="0" style="5" hidden="1" customWidth="1"/>
    <col min="13582" max="13582" width="14.33203125" style="5" customWidth="1"/>
    <col min="13583" max="13822" width="8.88671875" style="5"/>
    <col min="13823" max="13823" width="25.6640625" style="5" customWidth="1"/>
    <col min="13824" max="13832" width="12.6640625" style="5" customWidth="1"/>
    <col min="13833" max="13833" width="8.88671875" style="5"/>
    <col min="13834" max="13837" width="0" style="5" hidden="1" customWidth="1"/>
    <col min="13838" max="13838" width="14.33203125" style="5" customWidth="1"/>
    <col min="13839" max="14078" width="8.88671875" style="5"/>
    <col min="14079" max="14079" width="25.6640625" style="5" customWidth="1"/>
    <col min="14080" max="14088" width="12.6640625" style="5" customWidth="1"/>
    <col min="14089" max="14089" width="8.88671875" style="5"/>
    <col min="14090" max="14093" width="0" style="5" hidden="1" customWidth="1"/>
    <col min="14094" max="14094" width="14.33203125" style="5" customWidth="1"/>
    <col min="14095" max="14334" width="8.88671875" style="5"/>
    <col min="14335" max="14335" width="25.6640625" style="5" customWidth="1"/>
    <col min="14336" max="14344" width="12.6640625" style="5" customWidth="1"/>
    <col min="14345" max="14345" width="8.88671875" style="5"/>
    <col min="14346" max="14349" width="0" style="5" hidden="1" customWidth="1"/>
    <col min="14350" max="14350" width="14.33203125" style="5" customWidth="1"/>
    <col min="14351" max="14590" width="8.88671875" style="5"/>
    <col min="14591" max="14591" width="25.6640625" style="5" customWidth="1"/>
    <col min="14592" max="14600" width="12.6640625" style="5" customWidth="1"/>
    <col min="14601" max="14601" width="8.88671875" style="5"/>
    <col min="14602" max="14605" width="0" style="5" hidden="1" customWidth="1"/>
    <col min="14606" max="14606" width="14.33203125" style="5" customWidth="1"/>
    <col min="14607" max="14846" width="8.88671875" style="5"/>
    <col min="14847" max="14847" width="25.6640625" style="5" customWidth="1"/>
    <col min="14848" max="14856" width="12.6640625" style="5" customWidth="1"/>
    <col min="14857" max="14857" width="8.88671875" style="5"/>
    <col min="14858" max="14861" width="0" style="5" hidden="1" customWidth="1"/>
    <col min="14862" max="14862" width="14.33203125" style="5" customWidth="1"/>
    <col min="14863" max="15102" width="8.88671875" style="5"/>
    <col min="15103" max="15103" width="25.6640625" style="5" customWidth="1"/>
    <col min="15104" max="15112" width="12.6640625" style="5" customWidth="1"/>
    <col min="15113" max="15113" width="8.88671875" style="5"/>
    <col min="15114" max="15117" width="0" style="5" hidden="1" customWidth="1"/>
    <col min="15118" max="15118" width="14.33203125" style="5" customWidth="1"/>
    <col min="15119" max="15358" width="8.88671875" style="5"/>
    <col min="15359" max="15359" width="25.6640625" style="5" customWidth="1"/>
    <col min="15360" max="15368" width="12.6640625" style="5" customWidth="1"/>
    <col min="15369" max="15369" width="8.88671875" style="5"/>
    <col min="15370" max="15373" width="0" style="5" hidden="1" customWidth="1"/>
    <col min="15374" max="15374" width="14.33203125" style="5" customWidth="1"/>
    <col min="15375" max="15614" width="8.88671875" style="5"/>
    <col min="15615" max="15615" width="25.6640625" style="5" customWidth="1"/>
    <col min="15616" max="15624" width="12.6640625" style="5" customWidth="1"/>
    <col min="15625" max="15625" width="8.88671875" style="5"/>
    <col min="15626" max="15629" width="0" style="5" hidden="1" customWidth="1"/>
    <col min="15630" max="15630" width="14.33203125" style="5" customWidth="1"/>
    <col min="15631" max="15870" width="8.88671875" style="5"/>
    <col min="15871" max="15871" width="25.6640625" style="5" customWidth="1"/>
    <col min="15872" max="15880" width="12.6640625" style="5" customWidth="1"/>
    <col min="15881" max="15881" width="8.88671875" style="5"/>
    <col min="15882" max="15885" width="0" style="5" hidden="1" customWidth="1"/>
    <col min="15886" max="15886" width="14.33203125" style="5" customWidth="1"/>
    <col min="15887" max="16126" width="8.88671875" style="5"/>
    <col min="16127" max="16127" width="25.6640625" style="5" customWidth="1"/>
    <col min="16128" max="16136" width="12.6640625" style="5" customWidth="1"/>
    <col min="16137" max="16137" width="8.88671875" style="5"/>
    <col min="16138" max="16141" width="0" style="5" hidden="1" customWidth="1"/>
    <col min="16142" max="16142" width="14.33203125" style="5" customWidth="1"/>
    <col min="16143" max="16384" width="8.88671875" style="5"/>
  </cols>
  <sheetData>
    <row r="1" spans="1:18" ht="18.600000000000001" customHeight="1" x14ac:dyDescent="0.25">
      <c r="A1" s="371" t="s">
        <v>192</v>
      </c>
      <c r="B1" s="371"/>
      <c r="C1" s="371"/>
      <c r="D1" s="371"/>
      <c r="E1" s="371"/>
      <c r="F1" s="371"/>
      <c r="G1" s="371"/>
      <c r="H1" s="371"/>
      <c r="I1" s="371"/>
    </row>
    <row r="2" spans="1:18" ht="2.4" customHeight="1" x14ac:dyDescent="0.3">
      <c r="A2" s="85"/>
      <c r="B2" s="84"/>
      <c r="C2" s="84"/>
      <c r="D2" s="84"/>
      <c r="E2" s="84"/>
      <c r="F2" s="84"/>
      <c r="G2" s="84"/>
      <c r="H2" s="84"/>
      <c r="I2" s="84"/>
    </row>
    <row r="3" spans="1:18" ht="21" customHeight="1" x14ac:dyDescent="0.25">
      <c r="A3" s="374" t="s">
        <v>63</v>
      </c>
      <c r="B3" s="377" t="s">
        <v>25</v>
      </c>
      <c r="C3" s="378"/>
      <c r="D3" s="378"/>
      <c r="E3" s="378"/>
      <c r="F3" s="378"/>
      <c r="G3" s="378"/>
      <c r="H3" s="378"/>
      <c r="I3" s="378"/>
    </row>
    <row r="4" spans="1:18" ht="21" customHeight="1" x14ac:dyDescent="0.25">
      <c r="A4" s="375"/>
      <c r="B4" s="379" t="s">
        <v>39</v>
      </c>
      <c r="C4" s="365"/>
      <c r="D4" s="236" t="s">
        <v>94</v>
      </c>
      <c r="E4" s="236" t="s">
        <v>95</v>
      </c>
      <c r="F4" s="236" t="s">
        <v>96</v>
      </c>
      <c r="G4" s="365" t="s">
        <v>97</v>
      </c>
      <c r="H4" s="374" t="s">
        <v>52</v>
      </c>
      <c r="I4" s="381" t="s">
        <v>98</v>
      </c>
    </row>
    <row r="5" spans="1:18" ht="21" customHeight="1" x14ac:dyDescent="0.25">
      <c r="A5" s="376"/>
      <c r="B5" s="380"/>
      <c r="C5" s="366"/>
      <c r="D5" s="237" t="s">
        <v>99</v>
      </c>
      <c r="E5" s="237" t="s">
        <v>100</v>
      </c>
      <c r="F5" s="237" t="s">
        <v>101</v>
      </c>
      <c r="G5" s="366"/>
      <c r="H5" s="376"/>
      <c r="I5" s="366"/>
    </row>
    <row r="6" spans="1:18" ht="21" customHeight="1" x14ac:dyDescent="0.25">
      <c r="A6" s="235" t="s">
        <v>56</v>
      </c>
      <c r="B6" s="86">
        <f>D6+E6+F6+G6+H6+I6</f>
        <v>44170</v>
      </c>
      <c r="C6" s="87" t="s">
        <v>26</v>
      </c>
      <c r="D6" s="126">
        <f t="shared" ref="D6:I6" si="0">SUM(D7:D24)</f>
        <v>16689</v>
      </c>
      <c r="E6" s="126">
        <f t="shared" si="0"/>
        <v>3159</v>
      </c>
      <c r="F6" s="126">
        <f t="shared" si="0"/>
        <v>18019</v>
      </c>
      <c r="G6" s="126">
        <f t="shared" si="0"/>
        <v>333</v>
      </c>
      <c r="H6" s="126">
        <f t="shared" si="0"/>
        <v>2167</v>
      </c>
      <c r="I6" s="126">
        <f t="shared" si="0"/>
        <v>3803</v>
      </c>
      <c r="N6" s="141"/>
      <c r="O6" s="141"/>
      <c r="P6" s="141"/>
      <c r="Q6" s="141"/>
      <c r="R6" s="141"/>
    </row>
    <row r="7" spans="1:18" ht="18" customHeight="1" x14ac:dyDescent="0.3">
      <c r="A7" s="223" t="s">
        <v>67</v>
      </c>
      <c r="B7" s="89">
        <f>D7+E7+F7+G7+H7+I7</f>
        <v>4102</v>
      </c>
      <c r="C7" s="90">
        <f>B7/B6%</f>
        <v>9.2868462757527741</v>
      </c>
      <c r="D7" s="129">
        <v>585</v>
      </c>
      <c r="E7" s="129">
        <v>136</v>
      </c>
      <c r="F7" s="129">
        <v>2320</v>
      </c>
      <c r="G7" s="129">
        <v>38</v>
      </c>
      <c r="H7" s="132">
        <v>671</v>
      </c>
      <c r="I7" s="129">
        <v>352</v>
      </c>
      <c r="N7" s="140"/>
      <c r="O7" s="140"/>
      <c r="P7" s="140"/>
      <c r="Q7" s="140"/>
      <c r="R7" s="140"/>
    </row>
    <row r="8" spans="1:18" ht="18" customHeight="1" x14ac:dyDescent="0.3">
      <c r="A8" s="223" t="s">
        <v>68</v>
      </c>
      <c r="B8" s="89">
        <f t="shared" ref="B8:B24" si="1">D8+E8+F8+G8+H8+I8</f>
        <v>885</v>
      </c>
      <c r="C8" s="91">
        <f>B8/B6%</f>
        <v>2.0036223681231604</v>
      </c>
      <c r="D8" s="127">
        <v>132</v>
      </c>
      <c r="E8" s="127">
        <v>264</v>
      </c>
      <c r="F8" s="127">
        <v>215</v>
      </c>
      <c r="G8" s="127">
        <v>23</v>
      </c>
      <c r="H8" s="131">
        <v>97</v>
      </c>
      <c r="I8" s="127">
        <v>154</v>
      </c>
      <c r="N8" s="140"/>
      <c r="O8" s="140"/>
      <c r="P8" s="140"/>
      <c r="Q8" s="140"/>
      <c r="R8" s="140"/>
    </row>
    <row r="9" spans="1:18" ht="18" customHeight="1" x14ac:dyDescent="0.3">
      <c r="A9" s="223" t="s">
        <v>69</v>
      </c>
      <c r="B9" s="89">
        <f t="shared" si="1"/>
        <v>11</v>
      </c>
      <c r="C9" s="91">
        <f>B9/B6%</f>
        <v>2.4903780846728549E-2</v>
      </c>
      <c r="D9" s="127">
        <v>1</v>
      </c>
      <c r="E9" s="127">
        <v>2</v>
      </c>
      <c r="F9" s="127">
        <v>7</v>
      </c>
      <c r="G9" s="127">
        <v>0</v>
      </c>
      <c r="H9" s="131">
        <v>0</v>
      </c>
      <c r="I9" s="127">
        <v>1</v>
      </c>
      <c r="N9" s="140"/>
      <c r="O9" s="140"/>
      <c r="P9" s="140"/>
      <c r="Q9" s="140"/>
      <c r="R9" s="140"/>
    </row>
    <row r="10" spans="1:18" ht="18" customHeight="1" x14ac:dyDescent="0.3">
      <c r="A10" s="223" t="s">
        <v>70</v>
      </c>
      <c r="B10" s="89">
        <f t="shared" si="1"/>
        <v>926</v>
      </c>
      <c r="C10" s="91">
        <f>B10/B6%</f>
        <v>2.0964455512791487</v>
      </c>
      <c r="D10" s="127">
        <v>176</v>
      </c>
      <c r="E10" s="127">
        <v>199</v>
      </c>
      <c r="F10" s="127">
        <v>258</v>
      </c>
      <c r="G10" s="127">
        <v>32</v>
      </c>
      <c r="H10" s="131">
        <v>144</v>
      </c>
      <c r="I10" s="127">
        <v>117</v>
      </c>
      <c r="N10" s="140"/>
      <c r="O10" s="140"/>
      <c r="P10" s="140"/>
      <c r="Q10" s="140"/>
      <c r="R10" s="140"/>
    </row>
    <row r="11" spans="1:18" ht="18" customHeight="1" x14ac:dyDescent="0.3">
      <c r="A11" s="223" t="s">
        <v>71</v>
      </c>
      <c r="B11" s="89">
        <f t="shared" si="1"/>
        <v>19324</v>
      </c>
      <c r="C11" s="91">
        <f>B11/B6%</f>
        <v>43.749151007471134</v>
      </c>
      <c r="D11" s="127">
        <v>8289</v>
      </c>
      <c r="E11" s="127">
        <v>1247</v>
      </c>
      <c r="F11" s="127">
        <v>8558</v>
      </c>
      <c r="G11" s="127">
        <v>89</v>
      </c>
      <c r="H11" s="131">
        <v>298</v>
      </c>
      <c r="I11" s="127">
        <v>843</v>
      </c>
      <c r="N11" s="140"/>
      <c r="O11" s="140"/>
      <c r="P11" s="1"/>
      <c r="Q11" s="1"/>
      <c r="R11" s="2"/>
    </row>
    <row r="12" spans="1:18" ht="18" customHeight="1" x14ac:dyDescent="0.3">
      <c r="A12" s="223" t="s">
        <v>72</v>
      </c>
      <c r="B12" s="89">
        <f t="shared" si="1"/>
        <v>9709</v>
      </c>
      <c r="C12" s="91">
        <f>B12/B6%</f>
        <v>21.980982567353408</v>
      </c>
      <c r="D12" s="127">
        <v>4131</v>
      </c>
      <c r="E12" s="127">
        <v>652</v>
      </c>
      <c r="F12" s="127">
        <v>4295</v>
      </c>
      <c r="G12" s="127">
        <v>93</v>
      </c>
      <c r="H12" s="131">
        <v>85</v>
      </c>
      <c r="I12" s="127">
        <v>453</v>
      </c>
      <c r="N12" s="140"/>
      <c r="O12" s="140"/>
      <c r="P12" s="1"/>
      <c r="Q12" s="1"/>
      <c r="R12" s="2"/>
    </row>
    <row r="13" spans="1:18" ht="18" customHeight="1" x14ac:dyDescent="0.3">
      <c r="A13" s="223" t="s">
        <v>74</v>
      </c>
      <c r="B13" s="89">
        <f t="shared" si="1"/>
        <v>385</v>
      </c>
      <c r="C13" s="91">
        <f>B13/B6%</f>
        <v>0.87163232963549919</v>
      </c>
      <c r="D13" s="127">
        <v>249</v>
      </c>
      <c r="E13" s="127">
        <v>36</v>
      </c>
      <c r="F13" s="127">
        <v>49</v>
      </c>
      <c r="G13" s="127">
        <v>0</v>
      </c>
      <c r="H13" s="131">
        <v>21</v>
      </c>
      <c r="I13" s="127">
        <v>30</v>
      </c>
      <c r="N13" s="140"/>
      <c r="O13" s="140"/>
      <c r="P13" s="1"/>
      <c r="Q13" s="1"/>
      <c r="R13" s="2"/>
    </row>
    <row r="14" spans="1:18" ht="18" customHeight="1" x14ac:dyDescent="0.3">
      <c r="A14" s="223" t="s">
        <v>0</v>
      </c>
      <c r="B14" s="89">
        <f t="shared" si="1"/>
        <v>112</v>
      </c>
      <c r="C14" s="91">
        <f>B14/B6%</f>
        <v>0.25356576862123614</v>
      </c>
      <c r="D14" s="127">
        <v>85</v>
      </c>
      <c r="E14" s="127">
        <v>10</v>
      </c>
      <c r="F14" s="127">
        <v>6</v>
      </c>
      <c r="G14" s="127">
        <v>0</v>
      </c>
      <c r="H14" s="131">
        <v>7</v>
      </c>
      <c r="I14" s="127">
        <v>4</v>
      </c>
      <c r="N14" s="140"/>
      <c r="O14" s="140"/>
      <c r="P14" s="1"/>
      <c r="Q14" s="1"/>
      <c r="R14" s="2"/>
    </row>
    <row r="15" spans="1:18" ht="18" customHeight="1" x14ac:dyDescent="0.3">
      <c r="A15" s="223" t="s">
        <v>1</v>
      </c>
      <c r="B15" s="89">
        <f t="shared" si="1"/>
        <v>41</v>
      </c>
      <c r="C15" s="91">
        <f>B15/B6%</f>
        <v>9.2823183155988226E-2</v>
      </c>
      <c r="D15" s="127">
        <v>27</v>
      </c>
      <c r="E15" s="127">
        <v>5</v>
      </c>
      <c r="F15" s="127">
        <v>6</v>
      </c>
      <c r="G15" s="127">
        <v>0</v>
      </c>
      <c r="H15" s="131">
        <v>0</v>
      </c>
      <c r="I15" s="127">
        <v>3</v>
      </c>
      <c r="N15" s="140"/>
      <c r="O15" s="140"/>
      <c r="P15" s="1"/>
      <c r="Q15" s="1"/>
      <c r="R15" s="2"/>
    </row>
    <row r="16" spans="1:18" ht="18" customHeight="1" x14ac:dyDescent="0.3">
      <c r="A16" s="223" t="s">
        <v>75</v>
      </c>
      <c r="B16" s="89">
        <f t="shared" si="1"/>
        <v>230</v>
      </c>
      <c r="C16" s="91">
        <f>B16/B6%</f>
        <v>0.52071541770432417</v>
      </c>
      <c r="D16" s="127">
        <v>192</v>
      </c>
      <c r="E16" s="127">
        <v>6</v>
      </c>
      <c r="F16" s="127">
        <v>22</v>
      </c>
      <c r="G16" s="127">
        <v>0</v>
      </c>
      <c r="H16" s="131">
        <v>2</v>
      </c>
      <c r="I16" s="127">
        <v>8</v>
      </c>
      <c r="N16" s="140"/>
      <c r="O16" s="140"/>
      <c r="P16" s="1"/>
      <c r="Q16" s="1"/>
      <c r="R16" s="2"/>
    </row>
    <row r="17" spans="1:18" ht="18" customHeight="1" x14ac:dyDescent="0.3">
      <c r="A17" s="223" t="s">
        <v>76</v>
      </c>
      <c r="B17" s="89">
        <f t="shared" si="1"/>
        <v>788</v>
      </c>
      <c r="C17" s="91">
        <f>B17/B6%</f>
        <v>1.7840163006565544</v>
      </c>
      <c r="D17" s="127">
        <v>438</v>
      </c>
      <c r="E17" s="127">
        <v>79</v>
      </c>
      <c r="F17" s="127">
        <v>168</v>
      </c>
      <c r="G17" s="127">
        <v>7</v>
      </c>
      <c r="H17" s="131">
        <v>36</v>
      </c>
      <c r="I17" s="127">
        <v>60</v>
      </c>
      <c r="N17" s="140"/>
      <c r="O17" s="140"/>
      <c r="P17" s="140"/>
      <c r="Q17" s="140"/>
      <c r="R17" s="140"/>
    </row>
    <row r="18" spans="1:18" ht="18" customHeight="1" x14ac:dyDescent="0.3">
      <c r="A18" s="223" t="s">
        <v>78</v>
      </c>
      <c r="B18" s="89">
        <f t="shared" si="1"/>
        <v>3407</v>
      </c>
      <c r="C18" s="91">
        <f>B18/B6%</f>
        <v>7.7133801222549243</v>
      </c>
      <c r="D18" s="127">
        <v>1074</v>
      </c>
      <c r="E18" s="127">
        <v>150</v>
      </c>
      <c r="F18" s="127">
        <v>1734</v>
      </c>
      <c r="G18" s="127">
        <v>20</v>
      </c>
      <c r="H18" s="131">
        <v>247</v>
      </c>
      <c r="I18" s="127">
        <v>182</v>
      </c>
      <c r="N18" s="140"/>
      <c r="O18" s="140"/>
      <c r="P18" s="140"/>
      <c r="Q18" s="140"/>
      <c r="R18" s="140"/>
    </row>
    <row r="19" spans="1:18" ht="18" customHeight="1" x14ac:dyDescent="0.3">
      <c r="A19" s="223" t="s">
        <v>79</v>
      </c>
      <c r="B19" s="89">
        <f t="shared" si="1"/>
        <v>190</v>
      </c>
      <c r="C19" s="91">
        <f>B19/B6%</f>
        <v>0.43015621462531128</v>
      </c>
      <c r="D19" s="127">
        <v>148</v>
      </c>
      <c r="E19" s="127">
        <v>8</v>
      </c>
      <c r="F19" s="127">
        <v>25</v>
      </c>
      <c r="G19" s="127">
        <v>0</v>
      </c>
      <c r="H19" s="131">
        <v>3</v>
      </c>
      <c r="I19" s="127">
        <v>6</v>
      </c>
      <c r="N19" s="2"/>
      <c r="O19" s="140"/>
      <c r="P19" s="140"/>
      <c r="Q19" s="140"/>
      <c r="R19" s="140"/>
    </row>
    <row r="20" spans="1:18" ht="18" customHeight="1" x14ac:dyDescent="0.3">
      <c r="A20" s="223" t="s">
        <v>80</v>
      </c>
      <c r="B20" s="89">
        <f t="shared" si="1"/>
        <v>157</v>
      </c>
      <c r="C20" s="91">
        <f>B20/B6%</f>
        <v>0.35544487208512565</v>
      </c>
      <c r="D20" s="127">
        <v>61</v>
      </c>
      <c r="E20" s="127">
        <v>32</v>
      </c>
      <c r="F20" s="127">
        <v>36</v>
      </c>
      <c r="G20" s="127">
        <v>0</v>
      </c>
      <c r="H20" s="131">
        <v>6</v>
      </c>
      <c r="I20" s="127">
        <v>22</v>
      </c>
      <c r="N20" s="2"/>
      <c r="O20" s="140"/>
      <c r="P20" s="140"/>
      <c r="Q20" s="140"/>
      <c r="R20" s="140"/>
    </row>
    <row r="21" spans="1:18" ht="18" customHeight="1" x14ac:dyDescent="0.3">
      <c r="A21" s="223" t="s">
        <v>81</v>
      </c>
      <c r="B21" s="89">
        <f t="shared" si="1"/>
        <v>973</v>
      </c>
      <c r="C21" s="91">
        <f>B21/B6%</f>
        <v>2.2028526148969889</v>
      </c>
      <c r="D21" s="128">
        <v>315</v>
      </c>
      <c r="E21" s="130">
        <v>54</v>
      </c>
      <c r="F21" s="46">
        <v>147</v>
      </c>
      <c r="G21" s="46">
        <v>27</v>
      </c>
      <c r="H21" s="46">
        <v>184</v>
      </c>
      <c r="I21" s="46">
        <v>246</v>
      </c>
      <c r="J21" s="92"/>
      <c r="N21" s="140"/>
      <c r="O21" s="140"/>
      <c r="P21" s="140"/>
      <c r="Q21" s="140"/>
      <c r="R21" s="140"/>
    </row>
    <row r="22" spans="1:18" ht="18" customHeight="1" x14ac:dyDescent="0.3">
      <c r="A22" s="238" t="s">
        <v>2</v>
      </c>
      <c r="B22" s="89">
        <f>D22+E22+F22+G22+H22+I22</f>
        <v>96</v>
      </c>
      <c r="C22" s="91">
        <f>B22/B6%</f>
        <v>0.21734208738963098</v>
      </c>
      <c r="D22" s="46">
        <v>44</v>
      </c>
      <c r="E22" s="46">
        <v>14</v>
      </c>
      <c r="F22" s="46">
        <v>14</v>
      </c>
      <c r="G22" s="93">
        <v>0</v>
      </c>
      <c r="H22" s="46">
        <v>6</v>
      </c>
      <c r="I22" s="46">
        <v>18</v>
      </c>
      <c r="J22" s="92"/>
      <c r="N22" s="140"/>
      <c r="O22" s="140"/>
      <c r="P22" s="140"/>
      <c r="Q22" s="140"/>
      <c r="R22" s="140"/>
    </row>
    <row r="23" spans="1:18" ht="18" customHeight="1" x14ac:dyDescent="0.3">
      <c r="A23" s="223" t="s">
        <v>82</v>
      </c>
      <c r="B23" s="89">
        <f t="shared" si="1"/>
        <v>2476</v>
      </c>
      <c r="C23" s="91">
        <f>B23/B6%</f>
        <v>5.6056146705908994</v>
      </c>
      <c r="D23" s="46">
        <v>552</v>
      </c>
      <c r="E23" s="46">
        <v>227</v>
      </c>
      <c r="F23" s="46">
        <v>115</v>
      </c>
      <c r="G23" s="46">
        <v>1</v>
      </c>
      <c r="H23" s="46">
        <v>320</v>
      </c>
      <c r="I23" s="46">
        <v>1261</v>
      </c>
      <c r="N23" s="140"/>
      <c r="O23" s="140"/>
      <c r="P23" s="140"/>
      <c r="Q23" s="140"/>
      <c r="R23" s="140"/>
    </row>
    <row r="24" spans="1:18" ht="18" customHeight="1" x14ac:dyDescent="0.25">
      <c r="A24" s="239" t="s">
        <v>102</v>
      </c>
      <c r="B24" s="89">
        <f t="shared" si="1"/>
        <v>358</v>
      </c>
      <c r="C24" s="91">
        <f>B24/B6%</f>
        <v>0.81050486755716555</v>
      </c>
      <c r="D24" s="46">
        <v>190</v>
      </c>
      <c r="E24" s="46">
        <v>38</v>
      </c>
      <c r="F24" s="46">
        <v>44</v>
      </c>
      <c r="G24" s="46">
        <v>3</v>
      </c>
      <c r="H24" s="46">
        <v>40</v>
      </c>
      <c r="I24" s="46">
        <v>43</v>
      </c>
      <c r="N24" s="2"/>
      <c r="O24" s="140"/>
      <c r="P24" s="140"/>
      <c r="Q24" s="140"/>
      <c r="R24" s="140"/>
    </row>
    <row r="25" spans="1:18" ht="21" customHeight="1" x14ac:dyDescent="0.25">
      <c r="A25" s="243" t="s">
        <v>108</v>
      </c>
      <c r="B25" s="372">
        <f>B6/B6%</f>
        <v>100</v>
      </c>
      <c r="C25" s="373"/>
      <c r="D25" s="94">
        <f>D6/B6%</f>
        <v>37.783563504641158</v>
      </c>
      <c r="E25" s="94">
        <f>E6/B6%</f>
        <v>7.1519130631650443</v>
      </c>
      <c r="F25" s="94">
        <f>F6/B6*100</f>
        <v>40.794657007018337</v>
      </c>
      <c r="G25" s="94">
        <f>G6/B6%</f>
        <v>0.75390536563278243</v>
      </c>
      <c r="H25" s="94">
        <f>H6/B6*100</f>
        <v>4.9060448268055241</v>
      </c>
      <c r="I25" s="94">
        <f>I6/B6%</f>
        <v>8.6099162327371523</v>
      </c>
      <c r="N25" s="2"/>
      <c r="O25" s="140"/>
      <c r="P25" s="140"/>
      <c r="Q25" s="140"/>
      <c r="R25" s="140"/>
    </row>
    <row r="26" spans="1:18" ht="3.6" customHeight="1" x14ac:dyDescent="0.25">
      <c r="A26" s="59"/>
      <c r="B26" s="95"/>
      <c r="C26" s="95"/>
      <c r="D26" s="96"/>
      <c r="E26" s="96"/>
      <c r="F26" s="96"/>
      <c r="G26" s="96"/>
      <c r="H26" s="96"/>
      <c r="I26" s="96"/>
      <c r="N26" s="2"/>
      <c r="O26" s="140"/>
      <c r="P26" s="140"/>
      <c r="Q26" s="140"/>
      <c r="R26" s="140"/>
    </row>
    <row r="27" spans="1:18" ht="16.2" customHeight="1" x14ac:dyDescent="0.3">
      <c r="A27" s="204" t="s">
        <v>106</v>
      </c>
      <c r="B27" s="240"/>
      <c r="C27" s="233"/>
      <c r="D27" s="233"/>
      <c r="E27" s="53"/>
      <c r="F27" s="53"/>
      <c r="G27" s="53"/>
      <c r="H27" s="53"/>
      <c r="I27" s="53"/>
      <c r="N27" s="140"/>
      <c r="O27" s="140"/>
      <c r="P27" s="140"/>
      <c r="Q27" s="140"/>
      <c r="R27" s="140"/>
    </row>
    <row r="28" spans="1:18" ht="16.2" customHeight="1" x14ac:dyDescent="0.3">
      <c r="A28" s="241" t="s">
        <v>107</v>
      </c>
      <c r="B28" s="233"/>
      <c r="C28" s="233"/>
      <c r="D28" s="231"/>
      <c r="E28" s="54"/>
      <c r="F28" s="54"/>
      <c r="G28" s="54"/>
      <c r="H28" s="55"/>
      <c r="I28" s="54"/>
      <c r="N28" s="140"/>
      <c r="O28" s="140"/>
      <c r="P28" s="140"/>
      <c r="Q28" s="140"/>
      <c r="R28" s="140"/>
    </row>
    <row r="29" spans="1:18" ht="16.2" customHeight="1" x14ac:dyDescent="0.3">
      <c r="A29" s="241" t="s">
        <v>103</v>
      </c>
      <c r="B29" s="233"/>
      <c r="C29" s="233"/>
      <c r="D29" s="242"/>
      <c r="E29" s="54"/>
      <c r="F29" s="54"/>
      <c r="G29" s="54"/>
      <c r="H29" s="54"/>
      <c r="I29" s="54"/>
      <c r="N29" s="140"/>
      <c r="O29" s="140"/>
      <c r="P29" s="140"/>
      <c r="Q29" s="140"/>
      <c r="R29" s="140"/>
    </row>
    <row r="30" spans="1:18" ht="16.2" customHeight="1" x14ac:dyDescent="0.3">
      <c r="A30" s="360" t="s">
        <v>104</v>
      </c>
      <c r="B30" s="360"/>
      <c r="C30" s="360"/>
      <c r="D30" s="360"/>
      <c r="E30" s="54"/>
      <c r="F30" s="54"/>
      <c r="G30" s="54"/>
      <c r="H30" s="54"/>
      <c r="I30" s="54"/>
      <c r="N30" s="140"/>
      <c r="O30" s="140"/>
      <c r="P30" s="140"/>
      <c r="Q30" s="140"/>
      <c r="R30" s="140"/>
    </row>
    <row r="31" spans="1:18" ht="16.2" customHeight="1" x14ac:dyDescent="0.3">
      <c r="A31" s="218" t="s">
        <v>105</v>
      </c>
      <c r="B31"/>
      <c r="C31"/>
      <c r="D31"/>
      <c r="E31" s="54"/>
      <c r="F31" s="54"/>
      <c r="G31" s="54"/>
      <c r="H31" s="54"/>
      <c r="I31" s="54"/>
    </row>
    <row r="34" ht="12.75" customHeight="1" x14ac:dyDescent="0.25"/>
    <row r="35" ht="12.75" customHeight="1" x14ac:dyDescent="0.25"/>
  </sheetData>
  <mergeCells count="9">
    <mergeCell ref="A1:I1"/>
    <mergeCell ref="A30:D30"/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Normal="100" workbookViewId="0">
      <selection activeCell="N7" sqref="N7"/>
    </sheetView>
  </sheetViews>
  <sheetFormatPr defaultRowHeight="13.2" x14ac:dyDescent="0.25"/>
  <cols>
    <col min="1" max="1" width="1.109375" style="5" customWidth="1"/>
    <col min="2" max="2" width="21.44140625" style="5" customWidth="1"/>
    <col min="3" max="4" width="12.6640625" style="5" customWidth="1"/>
    <col min="5" max="6" width="10.6640625" style="5" customWidth="1"/>
    <col min="7" max="7" width="11.109375" style="5" customWidth="1"/>
    <col min="8" max="8" width="12" style="5" customWidth="1"/>
    <col min="9" max="255" width="8.88671875" style="5"/>
    <col min="256" max="256" width="1.109375" style="5" customWidth="1"/>
    <col min="257" max="257" width="21.44140625" style="5" customWidth="1"/>
    <col min="258" max="259" width="12.6640625" style="5" customWidth="1"/>
    <col min="260" max="261" width="10.6640625" style="5" customWidth="1"/>
    <col min="262" max="262" width="11.109375" style="5" customWidth="1"/>
    <col min="263" max="263" width="12" style="5" customWidth="1"/>
    <col min="264" max="511" width="8.88671875" style="5"/>
    <col min="512" max="512" width="1.109375" style="5" customWidth="1"/>
    <col min="513" max="513" width="21.44140625" style="5" customWidth="1"/>
    <col min="514" max="515" width="12.6640625" style="5" customWidth="1"/>
    <col min="516" max="517" width="10.6640625" style="5" customWidth="1"/>
    <col min="518" max="518" width="11.109375" style="5" customWidth="1"/>
    <col min="519" max="519" width="12" style="5" customWidth="1"/>
    <col min="520" max="767" width="8.88671875" style="5"/>
    <col min="768" max="768" width="1.109375" style="5" customWidth="1"/>
    <col min="769" max="769" width="21.44140625" style="5" customWidth="1"/>
    <col min="770" max="771" width="12.6640625" style="5" customWidth="1"/>
    <col min="772" max="773" width="10.6640625" style="5" customWidth="1"/>
    <col min="774" max="774" width="11.109375" style="5" customWidth="1"/>
    <col min="775" max="775" width="12" style="5" customWidth="1"/>
    <col min="776" max="1023" width="8.88671875" style="5"/>
    <col min="1024" max="1024" width="1.109375" style="5" customWidth="1"/>
    <col min="1025" max="1025" width="21.44140625" style="5" customWidth="1"/>
    <col min="1026" max="1027" width="12.6640625" style="5" customWidth="1"/>
    <col min="1028" max="1029" width="10.6640625" style="5" customWidth="1"/>
    <col min="1030" max="1030" width="11.109375" style="5" customWidth="1"/>
    <col min="1031" max="1031" width="12" style="5" customWidth="1"/>
    <col min="1032" max="1279" width="8.88671875" style="5"/>
    <col min="1280" max="1280" width="1.109375" style="5" customWidth="1"/>
    <col min="1281" max="1281" width="21.44140625" style="5" customWidth="1"/>
    <col min="1282" max="1283" width="12.6640625" style="5" customWidth="1"/>
    <col min="1284" max="1285" width="10.6640625" style="5" customWidth="1"/>
    <col min="1286" max="1286" width="11.109375" style="5" customWidth="1"/>
    <col min="1287" max="1287" width="12" style="5" customWidth="1"/>
    <col min="1288" max="1535" width="8.88671875" style="5"/>
    <col min="1536" max="1536" width="1.109375" style="5" customWidth="1"/>
    <col min="1537" max="1537" width="21.44140625" style="5" customWidth="1"/>
    <col min="1538" max="1539" width="12.6640625" style="5" customWidth="1"/>
    <col min="1540" max="1541" width="10.6640625" style="5" customWidth="1"/>
    <col min="1542" max="1542" width="11.109375" style="5" customWidth="1"/>
    <col min="1543" max="1543" width="12" style="5" customWidth="1"/>
    <col min="1544" max="1791" width="8.88671875" style="5"/>
    <col min="1792" max="1792" width="1.109375" style="5" customWidth="1"/>
    <col min="1793" max="1793" width="21.44140625" style="5" customWidth="1"/>
    <col min="1794" max="1795" width="12.6640625" style="5" customWidth="1"/>
    <col min="1796" max="1797" width="10.6640625" style="5" customWidth="1"/>
    <col min="1798" max="1798" width="11.109375" style="5" customWidth="1"/>
    <col min="1799" max="1799" width="12" style="5" customWidth="1"/>
    <col min="1800" max="2047" width="8.88671875" style="5"/>
    <col min="2048" max="2048" width="1.109375" style="5" customWidth="1"/>
    <col min="2049" max="2049" width="21.44140625" style="5" customWidth="1"/>
    <col min="2050" max="2051" width="12.6640625" style="5" customWidth="1"/>
    <col min="2052" max="2053" width="10.6640625" style="5" customWidth="1"/>
    <col min="2054" max="2054" width="11.109375" style="5" customWidth="1"/>
    <col min="2055" max="2055" width="12" style="5" customWidth="1"/>
    <col min="2056" max="2303" width="8.88671875" style="5"/>
    <col min="2304" max="2304" width="1.109375" style="5" customWidth="1"/>
    <col min="2305" max="2305" width="21.44140625" style="5" customWidth="1"/>
    <col min="2306" max="2307" width="12.6640625" style="5" customWidth="1"/>
    <col min="2308" max="2309" width="10.6640625" style="5" customWidth="1"/>
    <col min="2310" max="2310" width="11.109375" style="5" customWidth="1"/>
    <col min="2311" max="2311" width="12" style="5" customWidth="1"/>
    <col min="2312" max="2559" width="8.88671875" style="5"/>
    <col min="2560" max="2560" width="1.109375" style="5" customWidth="1"/>
    <col min="2561" max="2561" width="21.44140625" style="5" customWidth="1"/>
    <col min="2562" max="2563" width="12.6640625" style="5" customWidth="1"/>
    <col min="2564" max="2565" width="10.6640625" style="5" customWidth="1"/>
    <col min="2566" max="2566" width="11.109375" style="5" customWidth="1"/>
    <col min="2567" max="2567" width="12" style="5" customWidth="1"/>
    <col min="2568" max="2815" width="8.88671875" style="5"/>
    <col min="2816" max="2816" width="1.109375" style="5" customWidth="1"/>
    <col min="2817" max="2817" width="21.44140625" style="5" customWidth="1"/>
    <col min="2818" max="2819" width="12.6640625" style="5" customWidth="1"/>
    <col min="2820" max="2821" width="10.6640625" style="5" customWidth="1"/>
    <col min="2822" max="2822" width="11.109375" style="5" customWidth="1"/>
    <col min="2823" max="2823" width="12" style="5" customWidth="1"/>
    <col min="2824" max="3071" width="8.88671875" style="5"/>
    <col min="3072" max="3072" width="1.109375" style="5" customWidth="1"/>
    <col min="3073" max="3073" width="21.44140625" style="5" customWidth="1"/>
    <col min="3074" max="3075" width="12.6640625" style="5" customWidth="1"/>
    <col min="3076" max="3077" width="10.6640625" style="5" customWidth="1"/>
    <col min="3078" max="3078" width="11.109375" style="5" customWidth="1"/>
    <col min="3079" max="3079" width="12" style="5" customWidth="1"/>
    <col min="3080" max="3327" width="8.88671875" style="5"/>
    <col min="3328" max="3328" width="1.109375" style="5" customWidth="1"/>
    <col min="3329" max="3329" width="21.44140625" style="5" customWidth="1"/>
    <col min="3330" max="3331" width="12.6640625" style="5" customWidth="1"/>
    <col min="3332" max="3333" width="10.6640625" style="5" customWidth="1"/>
    <col min="3334" max="3334" width="11.109375" style="5" customWidth="1"/>
    <col min="3335" max="3335" width="12" style="5" customWidth="1"/>
    <col min="3336" max="3583" width="8.88671875" style="5"/>
    <col min="3584" max="3584" width="1.109375" style="5" customWidth="1"/>
    <col min="3585" max="3585" width="21.44140625" style="5" customWidth="1"/>
    <col min="3586" max="3587" width="12.6640625" style="5" customWidth="1"/>
    <col min="3588" max="3589" width="10.6640625" style="5" customWidth="1"/>
    <col min="3590" max="3590" width="11.109375" style="5" customWidth="1"/>
    <col min="3591" max="3591" width="12" style="5" customWidth="1"/>
    <col min="3592" max="3839" width="8.88671875" style="5"/>
    <col min="3840" max="3840" width="1.109375" style="5" customWidth="1"/>
    <col min="3841" max="3841" width="21.44140625" style="5" customWidth="1"/>
    <col min="3842" max="3843" width="12.6640625" style="5" customWidth="1"/>
    <col min="3844" max="3845" width="10.6640625" style="5" customWidth="1"/>
    <col min="3846" max="3846" width="11.109375" style="5" customWidth="1"/>
    <col min="3847" max="3847" width="12" style="5" customWidth="1"/>
    <col min="3848" max="4095" width="8.88671875" style="5"/>
    <col min="4096" max="4096" width="1.109375" style="5" customWidth="1"/>
    <col min="4097" max="4097" width="21.44140625" style="5" customWidth="1"/>
    <col min="4098" max="4099" width="12.6640625" style="5" customWidth="1"/>
    <col min="4100" max="4101" width="10.6640625" style="5" customWidth="1"/>
    <col min="4102" max="4102" width="11.109375" style="5" customWidth="1"/>
    <col min="4103" max="4103" width="12" style="5" customWidth="1"/>
    <col min="4104" max="4351" width="8.88671875" style="5"/>
    <col min="4352" max="4352" width="1.109375" style="5" customWidth="1"/>
    <col min="4353" max="4353" width="21.44140625" style="5" customWidth="1"/>
    <col min="4354" max="4355" width="12.6640625" style="5" customWidth="1"/>
    <col min="4356" max="4357" width="10.6640625" style="5" customWidth="1"/>
    <col min="4358" max="4358" width="11.109375" style="5" customWidth="1"/>
    <col min="4359" max="4359" width="12" style="5" customWidth="1"/>
    <col min="4360" max="4607" width="8.88671875" style="5"/>
    <col min="4608" max="4608" width="1.109375" style="5" customWidth="1"/>
    <col min="4609" max="4609" width="21.44140625" style="5" customWidth="1"/>
    <col min="4610" max="4611" width="12.6640625" style="5" customWidth="1"/>
    <col min="4612" max="4613" width="10.6640625" style="5" customWidth="1"/>
    <col min="4614" max="4614" width="11.109375" style="5" customWidth="1"/>
    <col min="4615" max="4615" width="12" style="5" customWidth="1"/>
    <col min="4616" max="4863" width="8.88671875" style="5"/>
    <col min="4864" max="4864" width="1.109375" style="5" customWidth="1"/>
    <col min="4865" max="4865" width="21.44140625" style="5" customWidth="1"/>
    <col min="4866" max="4867" width="12.6640625" style="5" customWidth="1"/>
    <col min="4868" max="4869" width="10.6640625" style="5" customWidth="1"/>
    <col min="4870" max="4870" width="11.109375" style="5" customWidth="1"/>
    <col min="4871" max="4871" width="12" style="5" customWidth="1"/>
    <col min="4872" max="5119" width="8.88671875" style="5"/>
    <col min="5120" max="5120" width="1.109375" style="5" customWidth="1"/>
    <col min="5121" max="5121" width="21.44140625" style="5" customWidth="1"/>
    <col min="5122" max="5123" width="12.6640625" style="5" customWidth="1"/>
    <col min="5124" max="5125" width="10.6640625" style="5" customWidth="1"/>
    <col min="5126" max="5126" width="11.109375" style="5" customWidth="1"/>
    <col min="5127" max="5127" width="12" style="5" customWidth="1"/>
    <col min="5128" max="5375" width="8.88671875" style="5"/>
    <col min="5376" max="5376" width="1.109375" style="5" customWidth="1"/>
    <col min="5377" max="5377" width="21.44140625" style="5" customWidth="1"/>
    <col min="5378" max="5379" width="12.6640625" style="5" customWidth="1"/>
    <col min="5380" max="5381" width="10.6640625" style="5" customWidth="1"/>
    <col min="5382" max="5382" width="11.109375" style="5" customWidth="1"/>
    <col min="5383" max="5383" width="12" style="5" customWidth="1"/>
    <col min="5384" max="5631" width="8.88671875" style="5"/>
    <col min="5632" max="5632" width="1.109375" style="5" customWidth="1"/>
    <col min="5633" max="5633" width="21.44140625" style="5" customWidth="1"/>
    <col min="5634" max="5635" width="12.6640625" style="5" customWidth="1"/>
    <col min="5636" max="5637" width="10.6640625" style="5" customWidth="1"/>
    <col min="5638" max="5638" width="11.109375" style="5" customWidth="1"/>
    <col min="5639" max="5639" width="12" style="5" customWidth="1"/>
    <col min="5640" max="5887" width="8.88671875" style="5"/>
    <col min="5888" max="5888" width="1.109375" style="5" customWidth="1"/>
    <col min="5889" max="5889" width="21.44140625" style="5" customWidth="1"/>
    <col min="5890" max="5891" width="12.6640625" style="5" customWidth="1"/>
    <col min="5892" max="5893" width="10.6640625" style="5" customWidth="1"/>
    <col min="5894" max="5894" width="11.109375" style="5" customWidth="1"/>
    <col min="5895" max="5895" width="12" style="5" customWidth="1"/>
    <col min="5896" max="6143" width="8.88671875" style="5"/>
    <col min="6144" max="6144" width="1.109375" style="5" customWidth="1"/>
    <col min="6145" max="6145" width="21.44140625" style="5" customWidth="1"/>
    <col min="6146" max="6147" width="12.6640625" style="5" customWidth="1"/>
    <col min="6148" max="6149" width="10.6640625" style="5" customWidth="1"/>
    <col min="6150" max="6150" width="11.109375" style="5" customWidth="1"/>
    <col min="6151" max="6151" width="12" style="5" customWidth="1"/>
    <col min="6152" max="6399" width="8.88671875" style="5"/>
    <col min="6400" max="6400" width="1.109375" style="5" customWidth="1"/>
    <col min="6401" max="6401" width="21.44140625" style="5" customWidth="1"/>
    <col min="6402" max="6403" width="12.6640625" style="5" customWidth="1"/>
    <col min="6404" max="6405" width="10.6640625" style="5" customWidth="1"/>
    <col min="6406" max="6406" width="11.109375" style="5" customWidth="1"/>
    <col min="6407" max="6407" width="12" style="5" customWidth="1"/>
    <col min="6408" max="6655" width="8.88671875" style="5"/>
    <col min="6656" max="6656" width="1.109375" style="5" customWidth="1"/>
    <col min="6657" max="6657" width="21.44140625" style="5" customWidth="1"/>
    <col min="6658" max="6659" width="12.6640625" style="5" customWidth="1"/>
    <col min="6660" max="6661" width="10.6640625" style="5" customWidth="1"/>
    <col min="6662" max="6662" width="11.109375" style="5" customWidth="1"/>
    <col min="6663" max="6663" width="12" style="5" customWidth="1"/>
    <col min="6664" max="6911" width="8.88671875" style="5"/>
    <col min="6912" max="6912" width="1.109375" style="5" customWidth="1"/>
    <col min="6913" max="6913" width="21.44140625" style="5" customWidth="1"/>
    <col min="6914" max="6915" width="12.6640625" style="5" customWidth="1"/>
    <col min="6916" max="6917" width="10.6640625" style="5" customWidth="1"/>
    <col min="6918" max="6918" width="11.109375" style="5" customWidth="1"/>
    <col min="6919" max="6919" width="12" style="5" customWidth="1"/>
    <col min="6920" max="7167" width="8.88671875" style="5"/>
    <col min="7168" max="7168" width="1.109375" style="5" customWidth="1"/>
    <col min="7169" max="7169" width="21.44140625" style="5" customWidth="1"/>
    <col min="7170" max="7171" width="12.6640625" style="5" customWidth="1"/>
    <col min="7172" max="7173" width="10.6640625" style="5" customWidth="1"/>
    <col min="7174" max="7174" width="11.109375" style="5" customWidth="1"/>
    <col min="7175" max="7175" width="12" style="5" customWidth="1"/>
    <col min="7176" max="7423" width="8.88671875" style="5"/>
    <col min="7424" max="7424" width="1.109375" style="5" customWidth="1"/>
    <col min="7425" max="7425" width="21.44140625" style="5" customWidth="1"/>
    <col min="7426" max="7427" width="12.6640625" style="5" customWidth="1"/>
    <col min="7428" max="7429" width="10.6640625" style="5" customWidth="1"/>
    <col min="7430" max="7430" width="11.109375" style="5" customWidth="1"/>
    <col min="7431" max="7431" width="12" style="5" customWidth="1"/>
    <col min="7432" max="7679" width="8.88671875" style="5"/>
    <col min="7680" max="7680" width="1.109375" style="5" customWidth="1"/>
    <col min="7681" max="7681" width="21.44140625" style="5" customWidth="1"/>
    <col min="7682" max="7683" width="12.6640625" style="5" customWidth="1"/>
    <col min="7684" max="7685" width="10.6640625" style="5" customWidth="1"/>
    <col min="7686" max="7686" width="11.109375" style="5" customWidth="1"/>
    <col min="7687" max="7687" width="12" style="5" customWidth="1"/>
    <col min="7688" max="7935" width="8.88671875" style="5"/>
    <col min="7936" max="7936" width="1.109375" style="5" customWidth="1"/>
    <col min="7937" max="7937" width="21.44140625" style="5" customWidth="1"/>
    <col min="7938" max="7939" width="12.6640625" style="5" customWidth="1"/>
    <col min="7940" max="7941" width="10.6640625" style="5" customWidth="1"/>
    <col min="7942" max="7942" width="11.109375" style="5" customWidth="1"/>
    <col min="7943" max="7943" width="12" style="5" customWidth="1"/>
    <col min="7944" max="8191" width="8.88671875" style="5"/>
    <col min="8192" max="8192" width="1.109375" style="5" customWidth="1"/>
    <col min="8193" max="8193" width="21.44140625" style="5" customWidth="1"/>
    <col min="8194" max="8195" width="12.6640625" style="5" customWidth="1"/>
    <col min="8196" max="8197" width="10.6640625" style="5" customWidth="1"/>
    <col min="8198" max="8198" width="11.109375" style="5" customWidth="1"/>
    <col min="8199" max="8199" width="12" style="5" customWidth="1"/>
    <col min="8200" max="8447" width="8.88671875" style="5"/>
    <col min="8448" max="8448" width="1.109375" style="5" customWidth="1"/>
    <col min="8449" max="8449" width="21.44140625" style="5" customWidth="1"/>
    <col min="8450" max="8451" width="12.6640625" style="5" customWidth="1"/>
    <col min="8452" max="8453" width="10.6640625" style="5" customWidth="1"/>
    <col min="8454" max="8454" width="11.109375" style="5" customWidth="1"/>
    <col min="8455" max="8455" width="12" style="5" customWidth="1"/>
    <col min="8456" max="8703" width="8.88671875" style="5"/>
    <col min="8704" max="8704" width="1.109375" style="5" customWidth="1"/>
    <col min="8705" max="8705" width="21.44140625" style="5" customWidth="1"/>
    <col min="8706" max="8707" width="12.6640625" style="5" customWidth="1"/>
    <col min="8708" max="8709" width="10.6640625" style="5" customWidth="1"/>
    <col min="8710" max="8710" width="11.109375" style="5" customWidth="1"/>
    <col min="8711" max="8711" width="12" style="5" customWidth="1"/>
    <col min="8712" max="8959" width="8.88671875" style="5"/>
    <col min="8960" max="8960" width="1.109375" style="5" customWidth="1"/>
    <col min="8961" max="8961" width="21.44140625" style="5" customWidth="1"/>
    <col min="8962" max="8963" width="12.6640625" style="5" customWidth="1"/>
    <col min="8964" max="8965" width="10.6640625" style="5" customWidth="1"/>
    <col min="8966" max="8966" width="11.109375" style="5" customWidth="1"/>
    <col min="8967" max="8967" width="12" style="5" customWidth="1"/>
    <col min="8968" max="9215" width="8.88671875" style="5"/>
    <col min="9216" max="9216" width="1.109375" style="5" customWidth="1"/>
    <col min="9217" max="9217" width="21.44140625" style="5" customWidth="1"/>
    <col min="9218" max="9219" width="12.6640625" style="5" customWidth="1"/>
    <col min="9220" max="9221" width="10.6640625" style="5" customWidth="1"/>
    <col min="9222" max="9222" width="11.109375" style="5" customWidth="1"/>
    <col min="9223" max="9223" width="12" style="5" customWidth="1"/>
    <col min="9224" max="9471" width="8.88671875" style="5"/>
    <col min="9472" max="9472" width="1.109375" style="5" customWidth="1"/>
    <col min="9473" max="9473" width="21.44140625" style="5" customWidth="1"/>
    <col min="9474" max="9475" width="12.6640625" style="5" customWidth="1"/>
    <col min="9476" max="9477" width="10.6640625" style="5" customWidth="1"/>
    <col min="9478" max="9478" width="11.109375" style="5" customWidth="1"/>
    <col min="9479" max="9479" width="12" style="5" customWidth="1"/>
    <col min="9480" max="9727" width="8.88671875" style="5"/>
    <col min="9728" max="9728" width="1.109375" style="5" customWidth="1"/>
    <col min="9729" max="9729" width="21.44140625" style="5" customWidth="1"/>
    <col min="9730" max="9731" width="12.6640625" style="5" customWidth="1"/>
    <col min="9732" max="9733" width="10.6640625" style="5" customWidth="1"/>
    <col min="9734" max="9734" width="11.109375" style="5" customWidth="1"/>
    <col min="9735" max="9735" width="12" style="5" customWidth="1"/>
    <col min="9736" max="9983" width="8.88671875" style="5"/>
    <col min="9984" max="9984" width="1.109375" style="5" customWidth="1"/>
    <col min="9985" max="9985" width="21.44140625" style="5" customWidth="1"/>
    <col min="9986" max="9987" width="12.6640625" style="5" customWidth="1"/>
    <col min="9988" max="9989" width="10.6640625" style="5" customWidth="1"/>
    <col min="9990" max="9990" width="11.109375" style="5" customWidth="1"/>
    <col min="9991" max="9991" width="12" style="5" customWidth="1"/>
    <col min="9992" max="10239" width="8.88671875" style="5"/>
    <col min="10240" max="10240" width="1.109375" style="5" customWidth="1"/>
    <col min="10241" max="10241" width="21.44140625" style="5" customWidth="1"/>
    <col min="10242" max="10243" width="12.6640625" style="5" customWidth="1"/>
    <col min="10244" max="10245" width="10.6640625" style="5" customWidth="1"/>
    <col min="10246" max="10246" width="11.109375" style="5" customWidth="1"/>
    <col min="10247" max="10247" width="12" style="5" customWidth="1"/>
    <col min="10248" max="10495" width="8.88671875" style="5"/>
    <col min="10496" max="10496" width="1.109375" style="5" customWidth="1"/>
    <col min="10497" max="10497" width="21.44140625" style="5" customWidth="1"/>
    <col min="10498" max="10499" width="12.6640625" style="5" customWidth="1"/>
    <col min="10500" max="10501" width="10.6640625" style="5" customWidth="1"/>
    <col min="10502" max="10502" width="11.109375" style="5" customWidth="1"/>
    <col min="10503" max="10503" width="12" style="5" customWidth="1"/>
    <col min="10504" max="10751" width="8.88671875" style="5"/>
    <col min="10752" max="10752" width="1.109375" style="5" customWidth="1"/>
    <col min="10753" max="10753" width="21.44140625" style="5" customWidth="1"/>
    <col min="10754" max="10755" width="12.6640625" style="5" customWidth="1"/>
    <col min="10756" max="10757" width="10.6640625" style="5" customWidth="1"/>
    <col min="10758" max="10758" width="11.109375" style="5" customWidth="1"/>
    <col min="10759" max="10759" width="12" style="5" customWidth="1"/>
    <col min="10760" max="11007" width="8.88671875" style="5"/>
    <col min="11008" max="11008" width="1.109375" style="5" customWidth="1"/>
    <col min="11009" max="11009" width="21.44140625" style="5" customWidth="1"/>
    <col min="11010" max="11011" width="12.6640625" style="5" customWidth="1"/>
    <col min="11012" max="11013" width="10.6640625" style="5" customWidth="1"/>
    <col min="11014" max="11014" width="11.109375" style="5" customWidth="1"/>
    <col min="11015" max="11015" width="12" style="5" customWidth="1"/>
    <col min="11016" max="11263" width="8.88671875" style="5"/>
    <col min="11264" max="11264" width="1.109375" style="5" customWidth="1"/>
    <col min="11265" max="11265" width="21.44140625" style="5" customWidth="1"/>
    <col min="11266" max="11267" width="12.6640625" style="5" customWidth="1"/>
    <col min="11268" max="11269" width="10.6640625" style="5" customWidth="1"/>
    <col min="11270" max="11270" width="11.109375" style="5" customWidth="1"/>
    <col min="11271" max="11271" width="12" style="5" customWidth="1"/>
    <col min="11272" max="11519" width="8.88671875" style="5"/>
    <col min="11520" max="11520" width="1.109375" style="5" customWidth="1"/>
    <col min="11521" max="11521" width="21.44140625" style="5" customWidth="1"/>
    <col min="11522" max="11523" width="12.6640625" style="5" customWidth="1"/>
    <col min="11524" max="11525" width="10.6640625" style="5" customWidth="1"/>
    <col min="11526" max="11526" width="11.109375" style="5" customWidth="1"/>
    <col min="11527" max="11527" width="12" style="5" customWidth="1"/>
    <col min="11528" max="11775" width="8.88671875" style="5"/>
    <col min="11776" max="11776" width="1.109375" style="5" customWidth="1"/>
    <col min="11777" max="11777" width="21.44140625" style="5" customWidth="1"/>
    <col min="11778" max="11779" width="12.6640625" style="5" customWidth="1"/>
    <col min="11780" max="11781" width="10.6640625" style="5" customWidth="1"/>
    <col min="11782" max="11782" width="11.109375" style="5" customWidth="1"/>
    <col min="11783" max="11783" width="12" style="5" customWidth="1"/>
    <col min="11784" max="12031" width="8.88671875" style="5"/>
    <col min="12032" max="12032" width="1.109375" style="5" customWidth="1"/>
    <col min="12033" max="12033" width="21.44140625" style="5" customWidth="1"/>
    <col min="12034" max="12035" width="12.6640625" style="5" customWidth="1"/>
    <col min="12036" max="12037" width="10.6640625" style="5" customWidth="1"/>
    <col min="12038" max="12038" width="11.109375" style="5" customWidth="1"/>
    <col min="12039" max="12039" width="12" style="5" customWidth="1"/>
    <col min="12040" max="12287" width="8.88671875" style="5"/>
    <col min="12288" max="12288" width="1.109375" style="5" customWidth="1"/>
    <col min="12289" max="12289" width="21.44140625" style="5" customWidth="1"/>
    <col min="12290" max="12291" width="12.6640625" style="5" customWidth="1"/>
    <col min="12292" max="12293" width="10.6640625" style="5" customWidth="1"/>
    <col min="12294" max="12294" width="11.109375" style="5" customWidth="1"/>
    <col min="12295" max="12295" width="12" style="5" customWidth="1"/>
    <col min="12296" max="12543" width="8.88671875" style="5"/>
    <col min="12544" max="12544" width="1.109375" style="5" customWidth="1"/>
    <col min="12545" max="12545" width="21.44140625" style="5" customWidth="1"/>
    <col min="12546" max="12547" width="12.6640625" style="5" customWidth="1"/>
    <col min="12548" max="12549" width="10.6640625" style="5" customWidth="1"/>
    <col min="12550" max="12550" width="11.109375" style="5" customWidth="1"/>
    <col min="12551" max="12551" width="12" style="5" customWidth="1"/>
    <col min="12552" max="12799" width="8.88671875" style="5"/>
    <col min="12800" max="12800" width="1.109375" style="5" customWidth="1"/>
    <col min="12801" max="12801" width="21.44140625" style="5" customWidth="1"/>
    <col min="12802" max="12803" width="12.6640625" style="5" customWidth="1"/>
    <col min="12804" max="12805" width="10.6640625" style="5" customWidth="1"/>
    <col min="12806" max="12806" width="11.109375" style="5" customWidth="1"/>
    <col min="12807" max="12807" width="12" style="5" customWidth="1"/>
    <col min="12808" max="13055" width="8.88671875" style="5"/>
    <col min="13056" max="13056" width="1.109375" style="5" customWidth="1"/>
    <col min="13057" max="13057" width="21.44140625" style="5" customWidth="1"/>
    <col min="13058" max="13059" width="12.6640625" style="5" customWidth="1"/>
    <col min="13060" max="13061" width="10.6640625" style="5" customWidth="1"/>
    <col min="13062" max="13062" width="11.109375" style="5" customWidth="1"/>
    <col min="13063" max="13063" width="12" style="5" customWidth="1"/>
    <col min="13064" max="13311" width="8.88671875" style="5"/>
    <col min="13312" max="13312" width="1.109375" style="5" customWidth="1"/>
    <col min="13313" max="13313" width="21.44140625" style="5" customWidth="1"/>
    <col min="13314" max="13315" width="12.6640625" style="5" customWidth="1"/>
    <col min="13316" max="13317" width="10.6640625" style="5" customWidth="1"/>
    <col min="13318" max="13318" width="11.109375" style="5" customWidth="1"/>
    <col min="13319" max="13319" width="12" style="5" customWidth="1"/>
    <col min="13320" max="13567" width="8.88671875" style="5"/>
    <col min="13568" max="13568" width="1.109375" style="5" customWidth="1"/>
    <col min="13569" max="13569" width="21.44140625" style="5" customWidth="1"/>
    <col min="13570" max="13571" width="12.6640625" style="5" customWidth="1"/>
    <col min="13572" max="13573" width="10.6640625" style="5" customWidth="1"/>
    <col min="13574" max="13574" width="11.109375" style="5" customWidth="1"/>
    <col min="13575" max="13575" width="12" style="5" customWidth="1"/>
    <col min="13576" max="13823" width="8.88671875" style="5"/>
    <col min="13824" max="13824" width="1.109375" style="5" customWidth="1"/>
    <col min="13825" max="13825" width="21.44140625" style="5" customWidth="1"/>
    <col min="13826" max="13827" width="12.6640625" style="5" customWidth="1"/>
    <col min="13828" max="13829" width="10.6640625" style="5" customWidth="1"/>
    <col min="13830" max="13830" width="11.109375" style="5" customWidth="1"/>
    <col min="13831" max="13831" width="12" style="5" customWidth="1"/>
    <col min="13832" max="14079" width="8.88671875" style="5"/>
    <col min="14080" max="14080" width="1.109375" style="5" customWidth="1"/>
    <col min="14081" max="14081" width="21.44140625" style="5" customWidth="1"/>
    <col min="14082" max="14083" width="12.6640625" style="5" customWidth="1"/>
    <col min="14084" max="14085" width="10.6640625" style="5" customWidth="1"/>
    <col min="14086" max="14086" width="11.109375" style="5" customWidth="1"/>
    <col min="14087" max="14087" width="12" style="5" customWidth="1"/>
    <col min="14088" max="14335" width="8.88671875" style="5"/>
    <col min="14336" max="14336" width="1.109375" style="5" customWidth="1"/>
    <col min="14337" max="14337" width="21.44140625" style="5" customWidth="1"/>
    <col min="14338" max="14339" width="12.6640625" style="5" customWidth="1"/>
    <col min="14340" max="14341" width="10.6640625" style="5" customWidth="1"/>
    <col min="14342" max="14342" width="11.109375" style="5" customWidth="1"/>
    <col min="14343" max="14343" width="12" style="5" customWidth="1"/>
    <col min="14344" max="14591" width="8.88671875" style="5"/>
    <col min="14592" max="14592" width="1.109375" style="5" customWidth="1"/>
    <col min="14593" max="14593" width="21.44140625" style="5" customWidth="1"/>
    <col min="14594" max="14595" width="12.6640625" style="5" customWidth="1"/>
    <col min="14596" max="14597" width="10.6640625" style="5" customWidth="1"/>
    <col min="14598" max="14598" width="11.109375" style="5" customWidth="1"/>
    <col min="14599" max="14599" width="12" style="5" customWidth="1"/>
    <col min="14600" max="14847" width="8.88671875" style="5"/>
    <col min="14848" max="14848" width="1.109375" style="5" customWidth="1"/>
    <col min="14849" max="14849" width="21.44140625" style="5" customWidth="1"/>
    <col min="14850" max="14851" width="12.6640625" style="5" customWidth="1"/>
    <col min="14852" max="14853" width="10.6640625" style="5" customWidth="1"/>
    <col min="14854" max="14854" width="11.109375" style="5" customWidth="1"/>
    <col min="14855" max="14855" width="12" style="5" customWidth="1"/>
    <col min="14856" max="15103" width="8.88671875" style="5"/>
    <col min="15104" max="15104" width="1.109375" style="5" customWidth="1"/>
    <col min="15105" max="15105" width="21.44140625" style="5" customWidth="1"/>
    <col min="15106" max="15107" width="12.6640625" style="5" customWidth="1"/>
    <col min="15108" max="15109" width="10.6640625" style="5" customWidth="1"/>
    <col min="15110" max="15110" width="11.109375" style="5" customWidth="1"/>
    <col min="15111" max="15111" width="12" style="5" customWidth="1"/>
    <col min="15112" max="15359" width="8.88671875" style="5"/>
    <col min="15360" max="15360" width="1.109375" style="5" customWidth="1"/>
    <col min="15361" max="15361" width="21.44140625" style="5" customWidth="1"/>
    <col min="15362" max="15363" width="12.6640625" style="5" customWidth="1"/>
    <col min="15364" max="15365" width="10.6640625" style="5" customWidth="1"/>
    <col min="15366" max="15366" width="11.109375" style="5" customWidth="1"/>
    <col min="15367" max="15367" width="12" style="5" customWidth="1"/>
    <col min="15368" max="15615" width="8.88671875" style="5"/>
    <col min="15616" max="15616" width="1.109375" style="5" customWidth="1"/>
    <col min="15617" max="15617" width="21.44140625" style="5" customWidth="1"/>
    <col min="15618" max="15619" width="12.6640625" style="5" customWidth="1"/>
    <col min="15620" max="15621" width="10.6640625" style="5" customWidth="1"/>
    <col min="15622" max="15622" width="11.109375" style="5" customWidth="1"/>
    <col min="15623" max="15623" width="12" style="5" customWidth="1"/>
    <col min="15624" max="15871" width="8.88671875" style="5"/>
    <col min="15872" max="15872" width="1.109375" style="5" customWidth="1"/>
    <col min="15873" max="15873" width="21.44140625" style="5" customWidth="1"/>
    <col min="15874" max="15875" width="12.6640625" style="5" customWidth="1"/>
    <col min="15876" max="15877" width="10.6640625" style="5" customWidth="1"/>
    <col min="15878" max="15878" width="11.109375" style="5" customWidth="1"/>
    <col min="15879" max="15879" width="12" style="5" customWidth="1"/>
    <col min="15880" max="16127" width="8.88671875" style="5"/>
    <col min="16128" max="16128" width="1.109375" style="5" customWidth="1"/>
    <col min="16129" max="16129" width="21.44140625" style="5" customWidth="1"/>
    <col min="16130" max="16131" width="12.6640625" style="5" customWidth="1"/>
    <col min="16132" max="16133" width="10.6640625" style="5" customWidth="1"/>
    <col min="16134" max="16134" width="11.109375" style="5" customWidth="1"/>
    <col min="16135" max="16135" width="12" style="5" customWidth="1"/>
    <col min="16136" max="16383" width="8.88671875" style="5"/>
    <col min="16384" max="16384" width="8.88671875" style="5" customWidth="1"/>
  </cols>
  <sheetData>
    <row r="1" spans="2:8" ht="15" x14ac:dyDescent="0.25">
      <c r="B1" s="244" t="s">
        <v>193</v>
      </c>
      <c r="C1" s="97"/>
      <c r="D1" s="97"/>
      <c r="E1" s="97"/>
      <c r="F1" s="97"/>
      <c r="G1" s="97"/>
      <c r="H1" s="97"/>
    </row>
    <row r="2" spans="2:8" ht="4.2" customHeight="1" x14ac:dyDescent="0.25">
      <c r="B2" s="98"/>
      <c r="C2" s="98"/>
      <c r="D2" s="97"/>
      <c r="E2" s="97"/>
      <c r="F2" s="97"/>
      <c r="G2" s="97"/>
      <c r="H2" s="97"/>
    </row>
    <row r="3" spans="2:8" ht="24.9" customHeight="1" x14ac:dyDescent="0.25">
      <c r="B3" s="382" t="s">
        <v>109</v>
      </c>
      <c r="C3" s="379" t="s">
        <v>39</v>
      </c>
      <c r="D3" s="365"/>
      <c r="E3" s="349" t="s">
        <v>110</v>
      </c>
      <c r="F3" s="350"/>
      <c r="G3" s="350"/>
      <c r="H3" s="350"/>
    </row>
    <row r="4" spans="2:8" ht="24.9" customHeight="1" x14ac:dyDescent="0.25">
      <c r="B4" s="383"/>
      <c r="C4" s="385"/>
      <c r="D4" s="381"/>
      <c r="E4" s="388" t="s">
        <v>51</v>
      </c>
      <c r="F4" s="386" t="s">
        <v>111</v>
      </c>
      <c r="G4" s="375" t="s">
        <v>50</v>
      </c>
      <c r="H4" s="386" t="s">
        <v>112</v>
      </c>
    </row>
    <row r="5" spans="2:8" ht="24.9" customHeight="1" x14ac:dyDescent="0.25">
      <c r="B5" s="384"/>
      <c r="C5" s="380"/>
      <c r="D5" s="366"/>
      <c r="E5" s="389"/>
      <c r="F5" s="387"/>
      <c r="G5" s="376"/>
      <c r="H5" s="387"/>
    </row>
    <row r="6" spans="2:8" ht="24.9" customHeight="1" x14ac:dyDescent="0.25">
      <c r="B6" s="245" t="s">
        <v>56</v>
      </c>
      <c r="C6" s="99">
        <f>E6+G6</f>
        <v>60985</v>
      </c>
      <c r="D6" s="100">
        <v>1</v>
      </c>
      <c r="E6" s="88">
        <f>SUM(E7+E14)</f>
        <v>16815</v>
      </c>
      <c r="F6" s="113">
        <f>E6/C6*100</f>
        <v>27.572353857505945</v>
      </c>
      <c r="G6" s="88">
        <f>SUM(G7+G14)</f>
        <v>44170</v>
      </c>
      <c r="H6" s="113">
        <f>G6/C6*100</f>
        <v>72.427646142494055</v>
      </c>
    </row>
    <row r="7" spans="2:8" s="103" customFormat="1" ht="21" customHeight="1" x14ac:dyDescent="0.25">
      <c r="B7" s="246" t="s">
        <v>113</v>
      </c>
      <c r="C7" s="101">
        <f t="shared" ref="C7:H7" si="0">SUM(C8:C13)</f>
        <v>58359</v>
      </c>
      <c r="D7" s="96">
        <f t="shared" si="0"/>
        <v>95.694023120439468</v>
      </c>
      <c r="E7" s="102">
        <f t="shared" si="0"/>
        <v>15797</v>
      </c>
      <c r="F7" s="96">
        <f t="shared" si="0"/>
        <v>25.903090923997702</v>
      </c>
      <c r="G7" s="102">
        <f t="shared" si="0"/>
        <v>42562</v>
      </c>
      <c r="H7" s="96">
        <f t="shared" si="0"/>
        <v>69.790932196441744</v>
      </c>
    </row>
    <row r="8" spans="2:8" ht="21" customHeight="1" x14ac:dyDescent="0.25">
      <c r="B8" s="104" t="s">
        <v>31</v>
      </c>
      <c r="C8" s="105">
        <f t="shared" ref="C8:D10" si="1">E8+G8</f>
        <v>5671</v>
      </c>
      <c r="D8" s="106">
        <f t="shared" si="1"/>
        <v>9.2990079527752734</v>
      </c>
      <c r="E8" s="107">
        <v>747</v>
      </c>
      <c r="F8" s="108">
        <v>1.2248913667295236</v>
      </c>
      <c r="G8" s="107">
        <v>4924</v>
      </c>
      <c r="H8" s="108">
        <v>8.0741165860457489</v>
      </c>
    </row>
    <row r="9" spans="2:8" ht="16.5" customHeight="1" x14ac:dyDescent="0.25">
      <c r="B9" s="104" t="s">
        <v>30</v>
      </c>
      <c r="C9" s="105">
        <f t="shared" si="1"/>
        <v>23063</v>
      </c>
      <c r="D9" s="106">
        <f t="shared" si="1"/>
        <v>37.817496105599737</v>
      </c>
      <c r="E9" s="109">
        <v>7942</v>
      </c>
      <c r="F9" s="108">
        <v>13.022874477330491</v>
      </c>
      <c r="G9" s="158">
        <v>15121</v>
      </c>
      <c r="H9" s="108">
        <v>24.794621628269244</v>
      </c>
    </row>
    <row r="10" spans="2:8" ht="21" customHeight="1" x14ac:dyDescent="0.25">
      <c r="B10" s="104" t="s">
        <v>29</v>
      </c>
      <c r="C10" s="105">
        <f t="shared" si="1"/>
        <v>2537</v>
      </c>
      <c r="D10" s="106">
        <f t="shared" si="1"/>
        <v>4.1600393539394931</v>
      </c>
      <c r="E10" s="107">
        <v>1071</v>
      </c>
      <c r="F10" s="108">
        <v>1.7561695498893171</v>
      </c>
      <c r="G10" s="107">
        <v>1466</v>
      </c>
      <c r="H10" s="108">
        <v>2.403869804050176</v>
      </c>
    </row>
    <row r="11" spans="2:8" ht="21" customHeight="1" x14ac:dyDescent="0.25">
      <c r="B11" s="247" t="s">
        <v>117</v>
      </c>
      <c r="C11" s="105">
        <f t="shared" ref="C11:D13" si="2">E11+G11</f>
        <v>19774</v>
      </c>
      <c r="D11" s="106">
        <f t="shared" si="2"/>
        <v>32.424366647536282</v>
      </c>
      <c r="E11" s="107">
        <v>4449</v>
      </c>
      <c r="F11" s="108">
        <v>7.2952365335738296</v>
      </c>
      <c r="G11" s="107">
        <v>15325</v>
      </c>
      <c r="H11" s="108">
        <v>25.12913011396245</v>
      </c>
    </row>
    <row r="12" spans="2:8" ht="21" customHeight="1" x14ac:dyDescent="0.25">
      <c r="B12" s="110" t="s">
        <v>27</v>
      </c>
      <c r="C12" s="105">
        <f t="shared" si="2"/>
        <v>6960</v>
      </c>
      <c r="D12" s="106">
        <f t="shared" si="2"/>
        <v>11.412642453062229</v>
      </c>
      <c r="E12" s="107">
        <v>1573</v>
      </c>
      <c r="F12" s="108">
        <v>2.579322784291219</v>
      </c>
      <c r="G12" s="107">
        <v>5387</v>
      </c>
      <c r="H12" s="108">
        <v>8.8333196687710096</v>
      </c>
    </row>
    <row r="13" spans="2:8" ht="21" customHeight="1" x14ac:dyDescent="0.25">
      <c r="B13" s="247" t="s">
        <v>118</v>
      </c>
      <c r="C13" s="105">
        <f t="shared" si="2"/>
        <v>354</v>
      </c>
      <c r="D13" s="106">
        <f t="shared" si="2"/>
        <v>0.58047060752644086</v>
      </c>
      <c r="E13" s="107">
        <v>15</v>
      </c>
      <c r="F13" s="108">
        <v>2.4596212183323769E-2</v>
      </c>
      <c r="G13" s="107">
        <v>339</v>
      </c>
      <c r="H13" s="111">
        <v>0.55587439534311711</v>
      </c>
    </row>
    <row r="14" spans="2:8" s="103" customFormat="1" ht="21" customHeight="1" x14ac:dyDescent="0.25">
      <c r="B14" s="246" t="s">
        <v>114</v>
      </c>
      <c r="C14" s="101">
        <f>SUM(C15:C17)</f>
        <v>2626</v>
      </c>
      <c r="D14" s="96">
        <f>SUM(D15:D17)</f>
        <v>4.3059768795605473</v>
      </c>
      <c r="E14" s="102">
        <v>1018</v>
      </c>
      <c r="F14" s="96">
        <v>1.6692629335082398</v>
      </c>
      <c r="G14" s="102">
        <v>1608</v>
      </c>
      <c r="H14" s="96">
        <v>2.6367139460523075</v>
      </c>
    </row>
    <row r="15" spans="2:8" ht="21" customHeight="1" x14ac:dyDescent="0.25">
      <c r="B15" s="104" t="s">
        <v>28</v>
      </c>
      <c r="C15" s="105">
        <f>E15+G15</f>
        <v>973</v>
      </c>
      <c r="D15" s="106">
        <f t="shared" ref="D15" si="3">F15+H15</f>
        <v>1.5954742969582685</v>
      </c>
      <c r="E15" s="107">
        <v>879</v>
      </c>
      <c r="F15" s="108">
        <v>1.4413380339427728</v>
      </c>
      <c r="G15" s="109">
        <v>94</v>
      </c>
      <c r="H15" s="111">
        <v>0.1541362630154956</v>
      </c>
    </row>
    <row r="16" spans="2:8" ht="21" customHeight="1" x14ac:dyDescent="0.25">
      <c r="B16" s="247" t="s">
        <v>115</v>
      </c>
      <c r="C16" s="105">
        <f>E16+G16</f>
        <v>74</v>
      </c>
      <c r="D16" s="106">
        <f>F16+H16</f>
        <v>0.12134131343773058</v>
      </c>
      <c r="E16" s="107">
        <v>0</v>
      </c>
      <c r="F16" s="108">
        <v>0</v>
      </c>
      <c r="G16" s="109">
        <v>74</v>
      </c>
      <c r="H16" s="111">
        <v>0.12134131343773058</v>
      </c>
    </row>
    <row r="17" spans="2:16" ht="21" customHeight="1" x14ac:dyDescent="0.25">
      <c r="B17" s="248" t="s">
        <v>116</v>
      </c>
      <c r="C17" s="112">
        <f>E17+G17</f>
        <v>1579</v>
      </c>
      <c r="D17" s="113">
        <f>F17+H17</f>
        <v>2.5891612691645483</v>
      </c>
      <c r="E17" s="114">
        <v>139</v>
      </c>
      <c r="F17" s="113">
        <v>0.22792489956546691</v>
      </c>
      <c r="G17" s="58">
        <v>1440</v>
      </c>
      <c r="H17" s="115">
        <v>2.3612363695990815</v>
      </c>
    </row>
    <row r="18" spans="2:16" ht="6.75" customHeight="1" x14ac:dyDescent="0.25">
      <c r="B18" s="52"/>
      <c r="C18" s="73"/>
      <c r="D18" s="116"/>
      <c r="E18" s="52"/>
      <c r="F18" s="116"/>
      <c r="G18" s="52"/>
      <c r="H18" s="117"/>
    </row>
    <row r="19" spans="2:16" ht="18" customHeight="1" x14ac:dyDescent="0.25">
      <c r="B19" s="204" t="s">
        <v>92</v>
      </c>
      <c r="C19" s="240"/>
      <c r="D19" s="233"/>
      <c r="E19" s="233"/>
      <c r="F19" s="52"/>
      <c r="G19" s="52"/>
      <c r="H19" s="52"/>
    </row>
    <row r="20" spans="2:16" ht="18" customHeight="1" x14ac:dyDescent="0.25">
      <c r="B20" s="230" t="s">
        <v>85</v>
      </c>
      <c r="C20" s="230"/>
      <c r="D20" s="230"/>
      <c r="E20" s="249"/>
      <c r="F20" s="52"/>
      <c r="G20" s="52"/>
      <c r="H20" s="52"/>
    </row>
    <row r="21" spans="2:16" ht="18" customHeight="1" x14ac:dyDescent="0.25">
      <c r="B21" s="241" t="s">
        <v>119</v>
      </c>
      <c r="C21" s="233"/>
      <c r="D21" s="233"/>
      <c r="E21" s="249"/>
      <c r="F21" s="52"/>
      <c r="G21" s="52"/>
      <c r="H21" s="52"/>
    </row>
    <row r="22" spans="2:16" ht="18" customHeight="1" x14ac:dyDescent="0.25">
      <c r="B22" s="360" t="s">
        <v>62</v>
      </c>
      <c r="C22" s="360"/>
      <c r="D22" s="360"/>
      <c r="E22" s="360"/>
      <c r="F22" s="52"/>
      <c r="G22" s="52"/>
      <c r="H22" s="52"/>
    </row>
    <row r="23" spans="2:16" ht="18" customHeight="1" x14ac:dyDescent="0.25">
      <c r="B23" s="218" t="s">
        <v>61</v>
      </c>
      <c r="C23" s="242"/>
      <c r="D23" s="242"/>
      <c r="E23" s="242"/>
      <c r="F23" s="52"/>
      <c r="G23" s="52"/>
      <c r="H23" s="52"/>
    </row>
    <row r="24" spans="2:16" ht="18" customHeight="1" x14ac:dyDescent="0.25">
      <c r="B24" s="232" t="s">
        <v>120</v>
      </c>
      <c r="C24" s="242"/>
      <c r="D24" s="242"/>
      <c r="E24" s="242"/>
      <c r="F24" s="52"/>
      <c r="G24" s="52"/>
      <c r="H24" s="52"/>
    </row>
    <row r="25" spans="2:16" ht="18" customHeight="1" x14ac:dyDescent="0.25">
      <c r="B25" s="232" t="s">
        <v>121</v>
      </c>
      <c r="C25" s="242"/>
      <c r="D25" s="242"/>
      <c r="E25" s="242"/>
      <c r="F25" s="52"/>
      <c r="G25" s="52"/>
      <c r="H25" s="52"/>
    </row>
    <row r="26" spans="2:16" x14ac:dyDescent="0.25">
      <c r="B26" s="232" t="s">
        <v>122</v>
      </c>
      <c r="C26" s="242"/>
      <c r="D26" s="242"/>
      <c r="E26" s="242"/>
      <c r="P26" s="142"/>
    </row>
    <row r="27" spans="2:16" x14ac:dyDescent="0.25">
      <c r="P27" s="142"/>
    </row>
    <row r="28" spans="2:16" x14ac:dyDescent="0.25">
      <c r="P28" s="142"/>
    </row>
    <row r="29" spans="2:16" x14ac:dyDescent="0.25">
      <c r="P29" s="142"/>
    </row>
    <row r="30" spans="2:16" ht="12" customHeight="1" x14ac:dyDescent="0.25">
      <c r="P30" s="142"/>
    </row>
    <row r="31" spans="2:16" x14ac:dyDescent="0.25">
      <c r="P31" s="142"/>
    </row>
    <row r="32" spans="2:16" x14ac:dyDescent="0.25">
      <c r="P32" s="142"/>
    </row>
    <row r="33" spans="16:16" x14ac:dyDescent="0.25">
      <c r="P33" s="142"/>
    </row>
    <row r="34" spans="16:16" x14ac:dyDescent="0.25">
      <c r="P34" s="142"/>
    </row>
    <row r="35" spans="16:16" x14ac:dyDescent="0.25">
      <c r="P35" s="142"/>
    </row>
    <row r="36" spans="16:16" x14ac:dyDescent="0.25">
      <c r="P36" s="142"/>
    </row>
  </sheetData>
  <mergeCells count="8">
    <mergeCell ref="B22:E22"/>
    <mergeCell ref="B3:B5"/>
    <mergeCell ref="C3:D5"/>
    <mergeCell ref="E3:H3"/>
    <mergeCell ref="F4:F5"/>
    <mergeCell ref="H4:H5"/>
    <mergeCell ref="E4:E5"/>
    <mergeCell ref="G4:G5"/>
  </mergeCells>
  <printOptions horizontalCentered="1"/>
  <pageMargins left="0.17" right="0.34" top="0.48" bottom="1" header="0.34" footer="0.5"/>
  <pageSetup paperSize="9" orientation="portrait" r:id="rId1"/>
  <headerFooter alignWithMargins="0"/>
  <ignoredErrors>
    <ignoredError sqref="G7 C7 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M18" sqref="M18"/>
    </sheetView>
  </sheetViews>
  <sheetFormatPr defaultRowHeight="13.2" x14ac:dyDescent="0.25"/>
  <cols>
    <col min="1" max="1" width="1.6640625" style="5" customWidth="1"/>
    <col min="2" max="2" width="31.33203125" style="5" customWidth="1"/>
    <col min="3" max="3" width="16.6640625" style="119" customWidth="1"/>
    <col min="4" max="5" width="16.6640625" style="5" customWidth="1"/>
    <col min="6" max="6" width="18.109375" style="5" customWidth="1"/>
    <col min="7" max="249" width="8.88671875" style="5"/>
    <col min="250" max="250" width="1.6640625" style="5" customWidth="1"/>
    <col min="251" max="251" width="28.6640625" style="5" customWidth="1"/>
    <col min="252" max="255" width="16.6640625" style="5" customWidth="1"/>
    <col min="256" max="505" width="8.88671875" style="5"/>
    <col min="506" max="506" width="1.6640625" style="5" customWidth="1"/>
    <col min="507" max="507" width="28.6640625" style="5" customWidth="1"/>
    <col min="508" max="511" width="16.6640625" style="5" customWidth="1"/>
    <col min="512" max="761" width="8.88671875" style="5"/>
    <col min="762" max="762" width="1.6640625" style="5" customWidth="1"/>
    <col min="763" max="763" width="28.6640625" style="5" customWidth="1"/>
    <col min="764" max="767" width="16.6640625" style="5" customWidth="1"/>
    <col min="768" max="1017" width="8.88671875" style="5"/>
    <col min="1018" max="1018" width="1.6640625" style="5" customWidth="1"/>
    <col min="1019" max="1019" width="28.6640625" style="5" customWidth="1"/>
    <col min="1020" max="1023" width="16.6640625" style="5" customWidth="1"/>
    <col min="1024" max="1273" width="8.88671875" style="5"/>
    <col min="1274" max="1274" width="1.6640625" style="5" customWidth="1"/>
    <col min="1275" max="1275" width="28.6640625" style="5" customWidth="1"/>
    <col min="1276" max="1279" width="16.6640625" style="5" customWidth="1"/>
    <col min="1280" max="1529" width="8.88671875" style="5"/>
    <col min="1530" max="1530" width="1.6640625" style="5" customWidth="1"/>
    <col min="1531" max="1531" width="28.6640625" style="5" customWidth="1"/>
    <col min="1532" max="1535" width="16.6640625" style="5" customWidth="1"/>
    <col min="1536" max="1785" width="8.88671875" style="5"/>
    <col min="1786" max="1786" width="1.6640625" style="5" customWidth="1"/>
    <col min="1787" max="1787" width="28.6640625" style="5" customWidth="1"/>
    <col min="1788" max="1791" width="16.6640625" style="5" customWidth="1"/>
    <col min="1792" max="2041" width="8.88671875" style="5"/>
    <col min="2042" max="2042" width="1.6640625" style="5" customWidth="1"/>
    <col min="2043" max="2043" width="28.6640625" style="5" customWidth="1"/>
    <col min="2044" max="2047" width="16.6640625" style="5" customWidth="1"/>
    <col min="2048" max="2297" width="8.88671875" style="5"/>
    <col min="2298" max="2298" width="1.6640625" style="5" customWidth="1"/>
    <col min="2299" max="2299" width="28.6640625" style="5" customWidth="1"/>
    <col min="2300" max="2303" width="16.6640625" style="5" customWidth="1"/>
    <col min="2304" max="2553" width="8.88671875" style="5"/>
    <col min="2554" max="2554" width="1.6640625" style="5" customWidth="1"/>
    <col min="2555" max="2555" width="28.6640625" style="5" customWidth="1"/>
    <col min="2556" max="2559" width="16.6640625" style="5" customWidth="1"/>
    <col min="2560" max="2809" width="8.88671875" style="5"/>
    <col min="2810" max="2810" width="1.6640625" style="5" customWidth="1"/>
    <col min="2811" max="2811" width="28.6640625" style="5" customWidth="1"/>
    <col min="2812" max="2815" width="16.6640625" style="5" customWidth="1"/>
    <col min="2816" max="3065" width="8.88671875" style="5"/>
    <col min="3066" max="3066" width="1.6640625" style="5" customWidth="1"/>
    <col min="3067" max="3067" width="28.6640625" style="5" customWidth="1"/>
    <col min="3068" max="3071" width="16.6640625" style="5" customWidth="1"/>
    <col min="3072" max="3321" width="8.88671875" style="5"/>
    <col min="3322" max="3322" width="1.6640625" style="5" customWidth="1"/>
    <col min="3323" max="3323" width="28.6640625" style="5" customWidth="1"/>
    <col min="3324" max="3327" width="16.6640625" style="5" customWidth="1"/>
    <col min="3328" max="3577" width="8.88671875" style="5"/>
    <col min="3578" max="3578" width="1.6640625" style="5" customWidth="1"/>
    <col min="3579" max="3579" width="28.6640625" style="5" customWidth="1"/>
    <col min="3580" max="3583" width="16.6640625" style="5" customWidth="1"/>
    <col min="3584" max="3833" width="8.88671875" style="5"/>
    <col min="3834" max="3834" width="1.6640625" style="5" customWidth="1"/>
    <col min="3835" max="3835" width="28.6640625" style="5" customWidth="1"/>
    <col min="3836" max="3839" width="16.6640625" style="5" customWidth="1"/>
    <col min="3840" max="4089" width="8.88671875" style="5"/>
    <col min="4090" max="4090" width="1.6640625" style="5" customWidth="1"/>
    <col min="4091" max="4091" width="28.6640625" style="5" customWidth="1"/>
    <col min="4092" max="4095" width="16.6640625" style="5" customWidth="1"/>
    <col min="4096" max="4345" width="8.88671875" style="5"/>
    <col min="4346" max="4346" width="1.6640625" style="5" customWidth="1"/>
    <col min="4347" max="4347" width="28.6640625" style="5" customWidth="1"/>
    <col min="4348" max="4351" width="16.6640625" style="5" customWidth="1"/>
    <col min="4352" max="4601" width="8.88671875" style="5"/>
    <col min="4602" max="4602" width="1.6640625" style="5" customWidth="1"/>
    <col min="4603" max="4603" width="28.6640625" style="5" customWidth="1"/>
    <col min="4604" max="4607" width="16.6640625" style="5" customWidth="1"/>
    <col min="4608" max="4857" width="8.88671875" style="5"/>
    <col min="4858" max="4858" width="1.6640625" style="5" customWidth="1"/>
    <col min="4859" max="4859" width="28.6640625" style="5" customWidth="1"/>
    <col min="4860" max="4863" width="16.6640625" style="5" customWidth="1"/>
    <col min="4864" max="5113" width="8.88671875" style="5"/>
    <col min="5114" max="5114" width="1.6640625" style="5" customWidth="1"/>
    <col min="5115" max="5115" width="28.6640625" style="5" customWidth="1"/>
    <col min="5116" max="5119" width="16.6640625" style="5" customWidth="1"/>
    <col min="5120" max="5369" width="8.88671875" style="5"/>
    <col min="5370" max="5370" width="1.6640625" style="5" customWidth="1"/>
    <col min="5371" max="5371" width="28.6640625" style="5" customWidth="1"/>
    <col min="5372" max="5375" width="16.6640625" style="5" customWidth="1"/>
    <col min="5376" max="5625" width="8.88671875" style="5"/>
    <col min="5626" max="5626" width="1.6640625" style="5" customWidth="1"/>
    <col min="5627" max="5627" width="28.6640625" style="5" customWidth="1"/>
    <col min="5628" max="5631" width="16.6640625" style="5" customWidth="1"/>
    <col min="5632" max="5881" width="8.88671875" style="5"/>
    <col min="5882" max="5882" width="1.6640625" style="5" customWidth="1"/>
    <col min="5883" max="5883" width="28.6640625" style="5" customWidth="1"/>
    <col min="5884" max="5887" width="16.6640625" style="5" customWidth="1"/>
    <col min="5888" max="6137" width="8.88671875" style="5"/>
    <col min="6138" max="6138" width="1.6640625" style="5" customWidth="1"/>
    <col min="6139" max="6139" width="28.6640625" style="5" customWidth="1"/>
    <col min="6140" max="6143" width="16.6640625" style="5" customWidth="1"/>
    <col min="6144" max="6393" width="8.88671875" style="5"/>
    <col min="6394" max="6394" width="1.6640625" style="5" customWidth="1"/>
    <col min="6395" max="6395" width="28.6640625" style="5" customWidth="1"/>
    <col min="6396" max="6399" width="16.6640625" style="5" customWidth="1"/>
    <col min="6400" max="6649" width="8.88671875" style="5"/>
    <col min="6650" max="6650" width="1.6640625" style="5" customWidth="1"/>
    <col min="6651" max="6651" width="28.6640625" style="5" customWidth="1"/>
    <col min="6652" max="6655" width="16.6640625" style="5" customWidth="1"/>
    <col min="6656" max="6905" width="8.88671875" style="5"/>
    <col min="6906" max="6906" width="1.6640625" style="5" customWidth="1"/>
    <col min="6907" max="6907" width="28.6640625" style="5" customWidth="1"/>
    <col min="6908" max="6911" width="16.6640625" style="5" customWidth="1"/>
    <col min="6912" max="7161" width="8.88671875" style="5"/>
    <col min="7162" max="7162" width="1.6640625" style="5" customWidth="1"/>
    <col min="7163" max="7163" width="28.6640625" style="5" customWidth="1"/>
    <col min="7164" max="7167" width="16.6640625" style="5" customWidth="1"/>
    <col min="7168" max="7417" width="8.88671875" style="5"/>
    <col min="7418" max="7418" width="1.6640625" style="5" customWidth="1"/>
    <col min="7419" max="7419" width="28.6640625" style="5" customWidth="1"/>
    <col min="7420" max="7423" width="16.6640625" style="5" customWidth="1"/>
    <col min="7424" max="7673" width="8.88671875" style="5"/>
    <col min="7674" max="7674" width="1.6640625" style="5" customWidth="1"/>
    <col min="7675" max="7675" width="28.6640625" style="5" customWidth="1"/>
    <col min="7676" max="7679" width="16.6640625" style="5" customWidth="1"/>
    <col min="7680" max="7929" width="8.88671875" style="5"/>
    <col min="7930" max="7930" width="1.6640625" style="5" customWidth="1"/>
    <col min="7931" max="7931" width="28.6640625" style="5" customWidth="1"/>
    <col min="7932" max="7935" width="16.6640625" style="5" customWidth="1"/>
    <col min="7936" max="8185" width="8.88671875" style="5"/>
    <col min="8186" max="8186" width="1.6640625" style="5" customWidth="1"/>
    <col min="8187" max="8187" width="28.6640625" style="5" customWidth="1"/>
    <col min="8188" max="8191" width="16.6640625" style="5" customWidth="1"/>
    <col min="8192" max="8441" width="8.88671875" style="5"/>
    <col min="8442" max="8442" width="1.6640625" style="5" customWidth="1"/>
    <col min="8443" max="8443" width="28.6640625" style="5" customWidth="1"/>
    <col min="8444" max="8447" width="16.6640625" style="5" customWidth="1"/>
    <col min="8448" max="8697" width="8.88671875" style="5"/>
    <col min="8698" max="8698" width="1.6640625" style="5" customWidth="1"/>
    <col min="8699" max="8699" width="28.6640625" style="5" customWidth="1"/>
    <col min="8700" max="8703" width="16.6640625" style="5" customWidth="1"/>
    <col min="8704" max="8953" width="8.88671875" style="5"/>
    <col min="8954" max="8954" width="1.6640625" style="5" customWidth="1"/>
    <col min="8955" max="8955" width="28.6640625" style="5" customWidth="1"/>
    <col min="8956" max="8959" width="16.6640625" style="5" customWidth="1"/>
    <col min="8960" max="9209" width="8.88671875" style="5"/>
    <col min="9210" max="9210" width="1.6640625" style="5" customWidth="1"/>
    <col min="9211" max="9211" width="28.6640625" style="5" customWidth="1"/>
    <col min="9212" max="9215" width="16.6640625" style="5" customWidth="1"/>
    <col min="9216" max="9465" width="8.88671875" style="5"/>
    <col min="9466" max="9466" width="1.6640625" style="5" customWidth="1"/>
    <col min="9467" max="9467" width="28.6640625" style="5" customWidth="1"/>
    <col min="9468" max="9471" width="16.6640625" style="5" customWidth="1"/>
    <col min="9472" max="9721" width="8.88671875" style="5"/>
    <col min="9722" max="9722" width="1.6640625" style="5" customWidth="1"/>
    <col min="9723" max="9723" width="28.6640625" style="5" customWidth="1"/>
    <col min="9724" max="9727" width="16.6640625" style="5" customWidth="1"/>
    <col min="9728" max="9977" width="8.88671875" style="5"/>
    <col min="9978" max="9978" width="1.6640625" style="5" customWidth="1"/>
    <col min="9979" max="9979" width="28.6640625" style="5" customWidth="1"/>
    <col min="9980" max="9983" width="16.6640625" style="5" customWidth="1"/>
    <col min="9984" max="10233" width="8.88671875" style="5"/>
    <col min="10234" max="10234" width="1.6640625" style="5" customWidth="1"/>
    <col min="10235" max="10235" width="28.6640625" style="5" customWidth="1"/>
    <col min="10236" max="10239" width="16.6640625" style="5" customWidth="1"/>
    <col min="10240" max="10489" width="8.88671875" style="5"/>
    <col min="10490" max="10490" width="1.6640625" style="5" customWidth="1"/>
    <col min="10491" max="10491" width="28.6640625" style="5" customWidth="1"/>
    <col min="10492" max="10495" width="16.6640625" style="5" customWidth="1"/>
    <col min="10496" max="10745" width="8.88671875" style="5"/>
    <col min="10746" max="10746" width="1.6640625" style="5" customWidth="1"/>
    <col min="10747" max="10747" width="28.6640625" style="5" customWidth="1"/>
    <col min="10748" max="10751" width="16.6640625" style="5" customWidth="1"/>
    <col min="10752" max="11001" width="8.88671875" style="5"/>
    <col min="11002" max="11002" width="1.6640625" style="5" customWidth="1"/>
    <col min="11003" max="11003" width="28.6640625" style="5" customWidth="1"/>
    <col min="11004" max="11007" width="16.6640625" style="5" customWidth="1"/>
    <col min="11008" max="11257" width="8.88671875" style="5"/>
    <col min="11258" max="11258" width="1.6640625" style="5" customWidth="1"/>
    <col min="11259" max="11259" width="28.6640625" style="5" customWidth="1"/>
    <col min="11260" max="11263" width="16.6640625" style="5" customWidth="1"/>
    <col min="11264" max="11513" width="8.88671875" style="5"/>
    <col min="11514" max="11514" width="1.6640625" style="5" customWidth="1"/>
    <col min="11515" max="11515" width="28.6640625" style="5" customWidth="1"/>
    <col min="11516" max="11519" width="16.6640625" style="5" customWidth="1"/>
    <col min="11520" max="11769" width="8.88671875" style="5"/>
    <col min="11770" max="11770" width="1.6640625" style="5" customWidth="1"/>
    <col min="11771" max="11771" width="28.6640625" style="5" customWidth="1"/>
    <col min="11772" max="11775" width="16.6640625" style="5" customWidth="1"/>
    <col min="11776" max="12025" width="8.88671875" style="5"/>
    <col min="12026" max="12026" width="1.6640625" style="5" customWidth="1"/>
    <col min="12027" max="12027" width="28.6640625" style="5" customWidth="1"/>
    <col min="12028" max="12031" width="16.6640625" style="5" customWidth="1"/>
    <col min="12032" max="12281" width="8.88671875" style="5"/>
    <col min="12282" max="12282" width="1.6640625" style="5" customWidth="1"/>
    <col min="12283" max="12283" width="28.6640625" style="5" customWidth="1"/>
    <col min="12284" max="12287" width="16.6640625" style="5" customWidth="1"/>
    <col min="12288" max="12537" width="8.88671875" style="5"/>
    <col min="12538" max="12538" width="1.6640625" style="5" customWidth="1"/>
    <col min="12539" max="12539" width="28.6640625" style="5" customWidth="1"/>
    <col min="12540" max="12543" width="16.6640625" style="5" customWidth="1"/>
    <col min="12544" max="12793" width="8.88671875" style="5"/>
    <col min="12794" max="12794" width="1.6640625" style="5" customWidth="1"/>
    <col min="12795" max="12795" width="28.6640625" style="5" customWidth="1"/>
    <col min="12796" max="12799" width="16.6640625" style="5" customWidth="1"/>
    <col min="12800" max="13049" width="8.88671875" style="5"/>
    <col min="13050" max="13050" width="1.6640625" style="5" customWidth="1"/>
    <col min="13051" max="13051" width="28.6640625" style="5" customWidth="1"/>
    <col min="13052" max="13055" width="16.6640625" style="5" customWidth="1"/>
    <col min="13056" max="13305" width="8.88671875" style="5"/>
    <col min="13306" max="13306" width="1.6640625" style="5" customWidth="1"/>
    <col min="13307" max="13307" width="28.6640625" style="5" customWidth="1"/>
    <col min="13308" max="13311" width="16.6640625" style="5" customWidth="1"/>
    <col min="13312" max="13561" width="8.88671875" style="5"/>
    <col min="13562" max="13562" width="1.6640625" style="5" customWidth="1"/>
    <col min="13563" max="13563" width="28.6640625" style="5" customWidth="1"/>
    <col min="13564" max="13567" width="16.6640625" style="5" customWidth="1"/>
    <col min="13568" max="13817" width="8.88671875" style="5"/>
    <col min="13818" max="13818" width="1.6640625" style="5" customWidth="1"/>
    <col min="13819" max="13819" width="28.6640625" style="5" customWidth="1"/>
    <col min="13820" max="13823" width="16.6640625" style="5" customWidth="1"/>
    <col min="13824" max="14073" width="8.88671875" style="5"/>
    <col min="14074" max="14074" width="1.6640625" style="5" customWidth="1"/>
    <col min="14075" max="14075" width="28.6640625" style="5" customWidth="1"/>
    <col min="14076" max="14079" width="16.6640625" style="5" customWidth="1"/>
    <col min="14080" max="14329" width="8.88671875" style="5"/>
    <col min="14330" max="14330" width="1.6640625" style="5" customWidth="1"/>
    <col min="14331" max="14331" width="28.6640625" style="5" customWidth="1"/>
    <col min="14332" max="14335" width="16.6640625" style="5" customWidth="1"/>
    <col min="14336" max="14585" width="8.88671875" style="5"/>
    <col min="14586" max="14586" width="1.6640625" style="5" customWidth="1"/>
    <col min="14587" max="14587" width="28.6640625" style="5" customWidth="1"/>
    <col min="14588" max="14591" width="16.6640625" style="5" customWidth="1"/>
    <col min="14592" max="14841" width="8.88671875" style="5"/>
    <col min="14842" max="14842" width="1.6640625" style="5" customWidth="1"/>
    <col min="14843" max="14843" width="28.6640625" style="5" customWidth="1"/>
    <col min="14844" max="14847" width="16.6640625" style="5" customWidth="1"/>
    <col min="14848" max="15097" width="8.88671875" style="5"/>
    <col min="15098" max="15098" width="1.6640625" style="5" customWidth="1"/>
    <col min="15099" max="15099" width="28.6640625" style="5" customWidth="1"/>
    <col min="15100" max="15103" width="16.6640625" style="5" customWidth="1"/>
    <col min="15104" max="15353" width="8.88671875" style="5"/>
    <col min="15354" max="15354" width="1.6640625" style="5" customWidth="1"/>
    <col min="15355" max="15355" width="28.6640625" style="5" customWidth="1"/>
    <col min="15356" max="15359" width="16.6640625" style="5" customWidth="1"/>
    <col min="15360" max="15609" width="8.88671875" style="5"/>
    <col min="15610" max="15610" width="1.6640625" style="5" customWidth="1"/>
    <col min="15611" max="15611" width="28.6640625" style="5" customWidth="1"/>
    <col min="15612" max="15615" width="16.6640625" style="5" customWidth="1"/>
    <col min="15616" max="15865" width="8.88671875" style="5"/>
    <col min="15866" max="15866" width="1.6640625" style="5" customWidth="1"/>
    <col min="15867" max="15867" width="28.6640625" style="5" customWidth="1"/>
    <col min="15868" max="15871" width="16.6640625" style="5" customWidth="1"/>
    <col min="15872" max="16121" width="8.88671875" style="5"/>
    <col min="16122" max="16122" width="1.6640625" style="5" customWidth="1"/>
    <col min="16123" max="16123" width="28.6640625" style="5" customWidth="1"/>
    <col min="16124" max="16127" width="16.6640625" style="5" customWidth="1"/>
    <col min="16128" max="16384" width="8.88671875" style="5"/>
  </cols>
  <sheetData>
    <row r="1" spans="1:6" ht="16.95" customHeight="1" x14ac:dyDescent="0.25">
      <c r="A1" s="52"/>
      <c r="B1" s="250" t="s">
        <v>194</v>
      </c>
      <c r="C1" s="4"/>
      <c r="D1" s="4"/>
      <c r="E1" s="4"/>
      <c r="F1" s="6"/>
    </row>
    <row r="2" spans="1:6" ht="9" customHeight="1" x14ac:dyDescent="0.25">
      <c r="A2" s="52"/>
      <c r="B2" s="52"/>
      <c r="C2" s="97"/>
      <c r="D2" s="52"/>
      <c r="E2" s="52"/>
      <c r="F2" s="6"/>
    </row>
    <row r="3" spans="1:6" ht="24.9" customHeight="1" x14ac:dyDescent="0.25">
      <c r="A3" s="52"/>
      <c r="B3" s="382" t="s">
        <v>123</v>
      </c>
      <c r="C3" s="349" t="s">
        <v>124</v>
      </c>
      <c r="D3" s="350"/>
      <c r="E3" s="350"/>
      <c r="F3" s="252"/>
    </row>
    <row r="4" spans="1:6" ht="24.75" customHeight="1" x14ac:dyDescent="0.25">
      <c r="A4" s="52"/>
      <c r="B4" s="384"/>
      <c r="C4" s="220" t="s">
        <v>39</v>
      </c>
      <c r="D4" s="221" t="s">
        <v>125</v>
      </c>
      <c r="E4" s="221" t="s">
        <v>126</v>
      </c>
      <c r="F4" s="211" t="s">
        <v>146</v>
      </c>
    </row>
    <row r="5" spans="1:6" ht="24.9" customHeight="1" x14ac:dyDescent="0.25">
      <c r="A5" s="52"/>
      <c r="B5" s="245" t="s">
        <v>39</v>
      </c>
      <c r="C5" s="255">
        <f>SUM(D5:F5)</f>
        <v>42003</v>
      </c>
      <c r="D5" s="157">
        <f>SUM(D6:D20)</f>
        <v>18096</v>
      </c>
      <c r="E5" s="157">
        <f>SUM(E6:E20)</f>
        <v>21216</v>
      </c>
      <c r="F5" s="157">
        <f>SUM(F6:F20)</f>
        <v>2691</v>
      </c>
    </row>
    <row r="6" spans="1:6" ht="21.9" customHeight="1" x14ac:dyDescent="0.3">
      <c r="A6" s="52"/>
      <c r="B6" s="223" t="s">
        <v>127</v>
      </c>
      <c r="C6" s="154">
        <f>SUM(D6:F6)</f>
        <v>416</v>
      </c>
      <c r="D6" s="137">
        <v>219</v>
      </c>
      <c r="E6" s="137">
        <v>183</v>
      </c>
      <c r="F6" s="137">
        <v>14</v>
      </c>
    </row>
    <row r="7" spans="1:6" ht="21.9" customHeight="1" x14ac:dyDescent="0.3">
      <c r="A7" s="52"/>
      <c r="B7" s="223" t="s">
        <v>128</v>
      </c>
      <c r="C7" s="155">
        <f t="shared" ref="C7:C20" si="0">SUM(D7:F7)</f>
        <v>692</v>
      </c>
      <c r="D7" s="135">
        <v>390</v>
      </c>
      <c r="E7" s="135">
        <v>290</v>
      </c>
      <c r="F7" s="135">
        <v>12</v>
      </c>
    </row>
    <row r="8" spans="1:6" ht="21.9" customHeight="1" x14ac:dyDescent="0.3">
      <c r="A8" s="52"/>
      <c r="B8" s="223" t="s">
        <v>129</v>
      </c>
      <c r="C8" s="155">
        <f t="shared" si="0"/>
        <v>1106</v>
      </c>
      <c r="D8" s="135">
        <v>615</v>
      </c>
      <c r="E8" s="135">
        <v>482</v>
      </c>
      <c r="F8" s="135">
        <v>9</v>
      </c>
    </row>
    <row r="9" spans="1:6" ht="21.9" customHeight="1" x14ac:dyDescent="0.3">
      <c r="A9" s="52"/>
      <c r="B9" s="223" t="s">
        <v>130</v>
      </c>
      <c r="C9" s="155">
        <f t="shared" si="0"/>
        <v>1689</v>
      </c>
      <c r="D9" s="135">
        <v>975</v>
      </c>
      <c r="E9" s="135">
        <v>693</v>
      </c>
      <c r="F9" s="135">
        <v>21</v>
      </c>
    </row>
    <row r="10" spans="1:6" ht="21.9" customHeight="1" x14ac:dyDescent="0.3">
      <c r="A10" s="52"/>
      <c r="B10" s="223" t="s">
        <v>131</v>
      </c>
      <c r="C10" s="155">
        <f t="shared" si="0"/>
        <v>2670</v>
      </c>
      <c r="D10" s="135">
        <v>1666</v>
      </c>
      <c r="E10" s="135">
        <v>974</v>
      </c>
      <c r="F10" s="135">
        <v>30</v>
      </c>
    </row>
    <row r="11" spans="1:6" ht="21.9" customHeight="1" x14ac:dyDescent="0.3">
      <c r="A11" s="52"/>
      <c r="B11" s="223" t="s">
        <v>132</v>
      </c>
      <c r="C11" s="155">
        <f t="shared" si="0"/>
        <v>2913</v>
      </c>
      <c r="D11" s="135">
        <v>2025</v>
      </c>
      <c r="E11" s="135">
        <v>869</v>
      </c>
      <c r="F11" s="135">
        <v>19</v>
      </c>
    </row>
    <row r="12" spans="1:6" ht="21.9" customHeight="1" x14ac:dyDescent="0.3">
      <c r="A12" s="52"/>
      <c r="B12" s="223" t="s">
        <v>133</v>
      </c>
      <c r="C12" s="155">
        <f t="shared" si="0"/>
        <v>8534</v>
      </c>
      <c r="D12" s="135">
        <v>4012</v>
      </c>
      <c r="E12" s="135">
        <v>2496</v>
      </c>
      <c r="F12" s="135">
        <v>2026</v>
      </c>
    </row>
    <row r="13" spans="1:6" ht="21.9" customHeight="1" x14ac:dyDescent="0.3">
      <c r="A13" s="52"/>
      <c r="B13" s="223" t="s">
        <v>134</v>
      </c>
      <c r="C13" s="155">
        <f t="shared" si="0"/>
        <v>14066</v>
      </c>
      <c r="D13" s="135">
        <v>5947</v>
      </c>
      <c r="E13" s="135">
        <v>7961</v>
      </c>
      <c r="F13" s="135">
        <v>158</v>
      </c>
    </row>
    <row r="14" spans="1:6" ht="21.9" customHeight="1" x14ac:dyDescent="0.3">
      <c r="A14" s="52"/>
      <c r="B14" s="223" t="s">
        <v>135</v>
      </c>
      <c r="C14" s="155">
        <f t="shared" si="0"/>
        <v>7840</v>
      </c>
      <c r="D14" s="135">
        <v>1898</v>
      </c>
      <c r="E14" s="135">
        <v>5742</v>
      </c>
      <c r="F14" s="135">
        <v>200</v>
      </c>
    </row>
    <row r="15" spans="1:6" ht="21.9" customHeight="1" x14ac:dyDescent="0.3">
      <c r="A15" s="52"/>
      <c r="B15" s="223" t="s">
        <v>136</v>
      </c>
      <c r="C15" s="155">
        <f t="shared" si="0"/>
        <v>215</v>
      </c>
      <c r="D15" s="135">
        <v>71</v>
      </c>
      <c r="E15" s="135">
        <v>131</v>
      </c>
      <c r="F15" s="135">
        <v>13</v>
      </c>
    </row>
    <row r="16" spans="1:6" ht="21.9" customHeight="1" x14ac:dyDescent="0.3">
      <c r="A16" s="52"/>
      <c r="B16" s="223" t="s">
        <v>137</v>
      </c>
      <c r="C16" s="155">
        <f t="shared" si="0"/>
        <v>362</v>
      </c>
      <c r="D16" s="135">
        <v>61</v>
      </c>
      <c r="E16" s="135">
        <v>272</v>
      </c>
      <c r="F16" s="135">
        <v>29</v>
      </c>
    </row>
    <row r="17" spans="1:6" ht="21.9" customHeight="1" x14ac:dyDescent="0.3">
      <c r="A17" s="52"/>
      <c r="B17" s="223" t="s">
        <v>138</v>
      </c>
      <c r="C17" s="155">
        <f t="shared" si="0"/>
        <v>36</v>
      </c>
      <c r="D17" s="135">
        <v>0</v>
      </c>
      <c r="E17" s="135">
        <v>32</v>
      </c>
      <c r="F17" s="135">
        <v>4</v>
      </c>
    </row>
    <row r="18" spans="1:6" ht="21.9" customHeight="1" x14ac:dyDescent="0.3">
      <c r="A18" s="52"/>
      <c r="B18" s="223" t="s">
        <v>139</v>
      </c>
      <c r="C18" s="155">
        <f t="shared" si="0"/>
        <v>73</v>
      </c>
      <c r="D18" s="135">
        <v>0</v>
      </c>
      <c r="E18" s="135">
        <v>46</v>
      </c>
      <c r="F18" s="135">
        <v>27</v>
      </c>
    </row>
    <row r="19" spans="1:6" ht="21.9" customHeight="1" x14ac:dyDescent="0.3">
      <c r="A19" s="52"/>
      <c r="B19" s="223" t="s">
        <v>140</v>
      </c>
      <c r="C19" s="155">
        <f t="shared" si="0"/>
        <v>352</v>
      </c>
      <c r="D19" s="135">
        <v>27</v>
      </c>
      <c r="E19" s="135">
        <v>212</v>
      </c>
      <c r="F19" s="135">
        <v>113</v>
      </c>
    </row>
    <row r="20" spans="1:6" ht="21.9" customHeight="1" x14ac:dyDescent="0.3">
      <c r="A20" s="52"/>
      <c r="B20" s="223" t="s">
        <v>141</v>
      </c>
      <c r="C20" s="156">
        <f t="shared" si="0"/>
        <v>1039</v>
      </c>
      <c r="D20" s="136">
        <v>190</v>
      </c>
      <c r="E20" s="136">
        <v>833</v>
      </c>
      <c r="F20" s="136">
        <v>16</v>
      </c>
    </row>
    <row r="21" spans="1:6" ht="27.75" customHeight="1" x14ac:dyDescent="0.25">
      <c r="A21" s="52"/>
      <c r="B21" s="251" t="s">
        <v>142</v>
      </c>
      <c r="C21" s="256">
        <f>C5/C5*100</f>
        <v>100</v>
      </c>
      <c r="D21" s="133">
        <f>D5/C5*100</f>
        <v>43.082636954503251</v>
      </c>
      <c r="E21" s="134">
        <f>E5/C5*100</f>
        <v>50.510677808727941</v>
      </c>
      <c r="F21" s="134">
        <f>F5/C5*100</f>
        <v>6.4066852367688023</v>
      </c>
    </row>
    <row r="22" spans="1:6" ht="4.2" customHeight="1" x14ac:dyDescent="0.25">
      <c r="A22" s="52"/>
      <c r="B22" s="42"/>
      <c r="C22" s="118"/>
      <c r="D22" s="42"/>
      <c r="E22" s="42"/>
      <c r="F22" s="6"/>
    </row>
    <row r="23" spans="1:6" ht="15" customHeight="1" x14ac:dyDescent="0.25">
      <c r="A23" s="52"/>
      <c r="B23" s="204" t="s">
        <v>92</v>
      </c>
      <c r="C23" s="240"/>
      <c r="D23" s="240"/>
      <c r="E23" s="233"/>
      <c r="F23" s="6"/>
    </row>
    <row r="24" spans="1:6" ht="15" customHeight="1" x14ac:dyDescent="0.25">
      <c r="A24" s="52"/>
      <c r="B24" s="230" t="s">
        <v>85</v>
      </c>
      <c r="C24" s="240"/>
      <c r="D24" s="240"/>
      <c r="E24" s="233"/>
      <c r="F24" s="6"/>
    </row>
    <row r="25" spans="1:6" ht="15" customHeight="1" x14ac:dyDescent="0.25">
      <c r="A25" s="52"/>
      <c r="B25" s="241" t="s">
        <v>145</v>
      </c>
      <c r="C25" s="233"/>
      <c r="D25" s="233"/>
      <c r="E25" s="242"/>
    </row>
    <row r="26" spans="1:6" ht="15" customHeight="1" x14ac:dyDescent="0.25">
      <c r="B26" s="360" t="s">
        <v>143</v>
      </c>
      <c r="C26" s="360"/>
      <c r="D26" s="360"/>
      <c r="E26" s="360"/>
    </row>
    <row r="27" spans="1:6" ht="15" customHeight="1" x14ac:dyDescent="0.25">
      <c r="B27" s="218" t="s">
        <v>144</v>
      </c>
      <c r="C27"/>
      <c r="D27"/>
      <c r="E27"/>
    </row>
    <row r="28" spans="1:6" x14ac:dyDescent="0.25">
      <c r="C28" s="5"/>
    </row>
    <row r="29" spans="1:6" x14ac:dyDescent="0.25">
      <c r="C29" s="5"/>
    </row>
    <row r="30" spans="1:6" x14ac:dyDescent="0.25">
      <c r="C30" s="5"/>
    </row>
    <row r="31" spans="1:6" x14ac:dyDescent="0.25">
      <c r="C31" s="5"/>
    </row>
    <row r="32" spans="1:6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</sheetData>
  <mergeCells count="3">
    <mergeCell ref="B3:B4"/>
    <mergeCell ref="C3:E3"/>
    <mergeCell ref="B26:E26"/>
  </mergeCells>
  <conditionalFormatting sqref="E6:E19">
    <cfRule type="cellIs" dxfId="5" priority="8" operator="equal">
      <formula>0</formula>
    </cfRule>
  </conditionalFormatting>
  <conditionalFormatting sqref="E20">
    <cfRule type="cellIs" dxfId="4" priority="7" operator="equal">
      <formula>0</formula>
    </cfRule>
  </conditionalFormatting>
  <conditionalFormatting sqref="D6:D19">
    <cfRule type="cellIs" dxfId="3" priority="6" operator="equal">
      <formula>0</formula>
    </cfRule>
  </conditionalFormatting>
  <conditionalFormatting sqref="D20">
    <cfRule type="cellIs" dxfId="2" priority="5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9" sqref="B9"/>
    </sheetView>
  </sheetViews>
  <sheetFormatPr defaultRowHeight="13.2" x14ac:dyDescent="0.25"/>
  <cols>
    <col min="1" max="1" width="22.5546875" style="265" customWidth="1"/>
    <col min="2" max="14" width="10.33203125" style="265" customWidth="1"/>
    <col min="15" max="256" width="8.88671875" style="265"/>
    <col min="257" max="257" width="21" style="265" customWidth="1"/>
    <col min="258" max="270" width="9" style="265" customWidth="1"/>
    <col min="271" max="512" width="8.88671875" style="265"/>
    <col min="513" max="513" width="21" style="265" customWidth="1"/>
    <col min="514" max="526" width="9" style="265" customWidth="1"/>
    <col min="527" max="768" width="8.88671875" style="265"/>
    <col min="769" max="769" width="21" style="265" customWidth="1"/>
    <col min="770" max="782" width="9" style="265" customWidth="1"/>
    <col min="783" max="1024" width="8.88671875" style="265"/>
    <col min="1025" max="1025" width="21" style="265" customWidth="1"/>
    <col min="1026" max="1038" width="9" style="265" customWidth="1"/>
    <col min="1039" max="1280" width="8.88671875" style="265"/>
    <col min="1281" max="1281" width="21" style="265" customWidth="1"/>
    <col min="1282" max="1294" width="9" style="265" customWidth="1"/>
    <col min="1295" max="1536" width="8.88671875" style="265"/>
    <col min="1537" max="1537" width="21" style="265" customWidth="1"/>
    <col min="1538" max="1550" width="9" style="265" customWidth="1"/>
    <col min="1551" max="1792" width="8.88671875" style="265"/>
    <col min="1793" max="1793" width="21" style="265" customWidth="1"/>
    <col min="1794" max="1806" width="9" style="265" customWidth="1"/>
    <col min="1807" max="2048" width="8.88671875" style="265"/>
    <col min="2049" max="2049" width="21" style="265" customWidth="1"/>
    <col min="2050" max="2062" width="9" style="265" customWidth="1"/>
    <col min="2063" max="2304" width="8.88671875" style="265"/>
    <col min="2305" max="2305" width="21" style="265" customWidth="1"/>
    <col min="2306" max="2318" width="9" style="265" customWidth="1"/>
    <col min="2319" max="2560" width="8.88671875" style="265"/>
    <col min="2561" max="2561" width="21" style="265" customWidth="1"/>
    <col min="2562" max="2574" width="9" style="265" customWidth="1"/>
    <col min="2575" max="2816" width="8.88671875" style="265"/>
    <col min="2817" max="2817" width="21" style="265" customWidth="1"/>
    <col min="2818" max="2830" width="9" style="265" customWidth="1"/>
    <col min="2831" max="3072" width="8.88671875" style="265"/>
    <col min="3073" max="3073" width="21" style="265" customWidth="1"/>
    <col min="3074" max="3086" width="9" style="265" customWidth="1"/>
    <col min="3087" max="3328" width="8.88671875" style="265"/>
    <col min="3329" max="3329" width="21" style="265" customWidth="1"/>
    <col min="3330" max="3342" width="9" style="265" customWidth="1"/>
    <col min="3343" max="3584" width="8.88671875" style="265"/>
    <col min="3585" max="3585" width="21" style="265" customWidth="1"/>
    <col min="3586" max="3598" width="9" style="265" customWidth="1"/>
    <col min="3599" max="3840" width="8.88671875" style="265"/>
    <col min="3841" max="3841" width="21" style="265" customWidth="1"/>
    <col min="3842" max="3854" width="9" style="265" customWidth="1"/>
    <col min="3855" max="4096" width="8.88671875" style="265"/>
    <col min="4097" max="4097" width="21" style="265" customWidth="1"/>
    <col min="4098" max="4110" width="9" style="265" customWidth="1"/>
    <col min="4111" max="4352" width="8.88671875" style="265"/>
    <col min="4353" max="4353" width="21" style="265" customWidth="1"/>
    <col min="4354" max="4366" width="9" style="265" customWidth="1"/>
    <col min="4367" max="4608" width="8.88671875" style="265"/>
    <col min="4609" max="4609" width="21" style="265" customWidth="1"/>
    <col min="4610" max="4622" width="9" style="265" customWidth="1"/>
    <col min="4623" max="4864" width="8.88671875" style="265"/>
    <col min="4865" max="4865" width="21" style="265" customWidth="1"/>
    <col min="4866" max="4878" width="9" style="265" customWidth="1"/>
    <col min="4879" max="5120" width="8.88671875" style="265"/>
    <col min="5121" max="5121" width="21" style="265" customWidth="1"/>
    <col min="5122" max="5134" width="9" style="265" customWidth="1"/>
    <col min="5135" max="5376" width="8.88671875" style="265"/>
    <col min="5377" max="5377" width="21" style="265" customWidth="1"/>
    <col min="5378" max="5390" width="9" style="265" customWidth="1"/>
    <col min="5391" max="5632" width="8.88671875" style="265"/>
    <col min="5633" max="5633" width="21" style="265" customWidth="1"/>
    <col min="5634" max="5646" width="9" style="265" customWidth="1"/>
    <col min="5647" max="5888" width="8.88671875" style="265"/>
    <col min="5889" max="5889" width="21" style="265" customWidth="1"/>
    <col min="5890" max="5902" width="9" style="265" customWidth="1"/>
    <col min="5903" max="6144" width="8.88671875" style="265"/>
    <col min="6145" max="6145" width="21" style="265" customWidth="1"/>
    <col min="6146" max="6158" width="9" style="265" customWidth="1"/>
    <col min="6159" max="6400" width="8.88671875" style="265"/>
    <col min="6401" max="6401" width="21" style="265" customWidth="1"/>
    <col min="6402" max="6414" width="9" style="265" customWidth="1"/>
    <col min="6415" max="6656" width="8.88671875" style="265"/>
    <col min="6657" max="6657" width="21" style="265" customWidth="1"/>
    <col min="6658" max="6670" width="9" style="265" customWidth="1"/>
    <col min="6671" max="6912" width="8.88671875" style="265"/>
    <col min="6913" max="6913" width="21" style="265" customWidth="1"/>
    <col min="6914" max="6926" width="9" style="265" customWidth="1"/>
    <col min="6927" max="7168" width="8.88671875" style="265"/>
    <col min="7169" max="7169" width="21" style="265" customWidth="1"/>
    <col min="7170" max="7182" width="9" style="265" customWidth="1"/>
    <col min="7183" max="7424" width="8.88671875" style="265"/>
    <col min="7425" max="7425" width="21" style="265" customWidth="1"/>
    <col min="7426" max="7438" width="9" style="265" customWidth="1"/>
    <col min="7439" max="7680" width="8.88671875" style="265"/>
    <col min="7681" max="7681" width="21" style="265" customWidth="1"/>
    <col min="7682" max="7694" width="9" style="265" customWidth="1"/>
    <col min="7695" max="7936" width="8.88671875" style="265"/>
    <col min="7937" max="7937" width="21" style="265" customWidth="1"/>
    <col min="7938" max="7950" width="9" style="265" customWidth="1"/>
    <col min="7951" max="8192" width="8.88671875" style="265"/>
    <col min="8193" max="8193" width="21" style="265" customWidth="1"/>
    <col min="8194" max="8206" width="9" style="265" customWidth="1"/>
    <col min="8207" max="8448" width="8.88671875" style="265"/>
    <col min="8449" max="8449" width="21" style="265" customWidth="1"/>
    <col min="8450" max="8462" width="9" style="265" customWidth="1"/>
    <col min="8463" max="8704" width="8.88671875" style="265"/>
    <col min="8705" max="8705" width="21" style="265" customWidth="1"/>
    <col min="8706" max="8718" width="9" style="265" customWidth="1"/>
    <col min="8719" max="8960" width="8.88671875" style="265"/>
    <col min="8961" max="8961" width="21" style="265" customWidth="1"/>
    <col min="8962" max="8974" width="9" style="265" customWidth="1"/>
    <col min="8975" max="9216" width="8.88671875" style="265"/>
    <col min="9217" max="9217" width="21" style="265" customWidth="1"/>
    <col min="9218" max="9230" width="9" style="265" customWidth="1"/>
    <col min="9231" max="9472" width="8.88671875" style="265"/>
    <col min="9473" max="9473" width="21" style="265" customWidth="1"/>
    <col min="9474" max="9486" width="9" style="265" customWidth="1"/>
    <col min="9487" max="9728" width="8.88671875" style="265"/>
    <col min="9729" max="9729" width="21" style="265" customWidth="1"/>
    <col min="9730" max="9742" width="9" style="265" customWidth="1"/>
    <col min="9743" max="9984" width="8.88671875" style="265"/>
    <col min="9985" max="9985" width="21" style="265" customWidth="1"/>
    <col min="9986" max="9998" width="9" style="265" customWidth="1"/>
    <col min="9999" max="10240" width="8.88671875" style="265"/>
    <col min="10241" max="10241" width="21" style="265" customWidth="1"/>
    <col min="10242" max="10254" width="9" style="265" customWidth="1"/>
    <col min="10255" max="10496" width="8.88671875" style="265"/>
    <col min="10497" max="10497" width="21" style="265" customWidth="1"/>
    <col min="10498" max="10510" width="9" style="265" customWidth="1"/>
    <col min="10511" max="10752" width="8.88671875" style="265"/>
    <col min="10753" max="10753" width="21" style="265" customWidth="1"/>
    <col min="10754" max="10766" width="9" style="265" customWidth="1"/>
    <col min="10767" max="11008" width="8.88671875" style="265"/>
    <col min="11009" max="11009" width="21" style="265" customWidth="1"/>
    <col min="11010" max="11022" width="9" style="265" customWidth="1"/>
    <col min="11023" max="11264" width="8.88671875" style="265"/>
    <col min="11265" max="11265" width="21" style="265" customWidth="1"/>
    <col min="11266" max="11278" width="9" style="265" customWidth="1"/>
    <col min="11279" max="11520" width="8.88671875" style="265"/>
    <col min="11521" max="11521" width="21" style="265" customWidth="1"/>
    <col min="11522" max="11534" width="9" style="265" customWidth="1"/>
    <col min="11535" max="11776" width="8.88671875" style="265"/>
    <col min="11777" max="11777" width="21" style="265" customWidth="1"/>
    <col min="11778" max="11790" width="9" style="265" customWidth="1"/>
    <col min="11791" max="12032" width="8.88671875" style="265"/>
    <col min="12033" max="12033" width="21" style="265" customWidth="1"/>
    <col min="12034" max="12046" width="9" style="265" customWidth="1"/>
    <col min="12047" max="12288" width="8.88671875" style="265"/>
    <col min="12289" max="12289" width="21" style="265" customWidth="1"/>
    <col min="12290" max="12302" width="9" style="265" customWidth="1"/>
    <col min="12303" max="12544" width="8.88671875" style="265"/>
    <col min="12545" max="12545" width="21" style="265" customWidth="1"/>
    <col min="12546" max="12558" width="9" style="265" customWidth="1"/>
    <col min="12559" max="12800" width="8.88671875" style="265"/>
    <col min="12801" max="12801" width="21" style="265" customWidth="1"/>
    <col min="12802" max="12814" width="9" style="265" customWidth="1"/>
    <col min="12815" max="13056" width="8.88671875" style="265"/>
    <col min="13057" max="13057" width="21" style="265" customWidth="1"/>
    <col min="13058" max="13070" width="9" style="265" customWidth="1"/>
    <col min="13071" max="13312" width="8.88671875" style="265"/>
    <col min="13313" max="13313" width="21" style="265" customWidth="1"/>
    <col min="13314" max="13326" width="9" style="265" customWidth="1"/>
    <col min="13327" max="13568" width="8.88671875" style="265"/>
    <col min="13569" max="13569" width="21" style="265" customWidth="1"/>
    <col min="13570" max="13582" width="9" style="265" customWidth="1"/>
    <col min="13583" max="13824" width="8.88671875" style="265"/>
    <col min="13825" max="13825" width="21" style="265" customWidth="1"/>
    <col min="13826" max="13838" width="9" style="265" customWidth="1"/>
    <col min="13839" max="14080" width="8.88671875" style="265"/>
    <col min="14081" max="14081" width="21" style="265" customWidth="1"/>
    <col min="14082" max="14094" width="9" style="265" customWidth="1"/>
    <col min="14095" max="14336" width="8.88671875" style="265"/>
    <col min="14337" max="14337" width="21" style="265" customWidth="1"/>
    <col min="14338" max="14350" width="9" style="265" customWidth="1"/>
    <col min="14351" max="14592" width="8.88671875" style="265"/>
    <col min="14593" max="14593" width="21" style="265" customWidth="1"/>
    <col min="14594" max="14606" width="9" style="265" customWidth="1"/>
    <col min="14607" max="14848" width="8.88671875" style="265"/>
    <col min="14849" max="14849" width="21" style="265" customWidth="1"/>
    <col min="14850" max="14862" width="9" style="265" customWidth="1"/>
    <col min="14863" max="15104" width="8.88671875" style="265"/>
    <col min="15105" max="15105" width="21" style="265" customWidth="1"/>
    <col min="15106" max="15118" width="9" style="265" customWidth="1"/>
    <col min="15119" max="15360" width="8.88671875" style="265"/>
    <col min="15361" max="15361" width="21" style="265" customWidth="1"/>
    <col min="15362" max="15374" width="9" style="265" customWidth="1"/>
    <col min="15375" max="15616" width="8.88671875" style="265"/>
    <col min="15617" max="15617" width="21" style="265" customWidth="1"/>
    <col min="15618" max="15630" width="9" style="265" customWidth="1"/>
    <col min="15631" max="15872" width="8.88671875" style="265"/>
    <col min="15873" max="15873" width="21" style="265" customWidth="1"/>
    <col min="15874" max="15886" width="9" style="265" customWidth="1"/>
    <col min="15887" max="16128" width="8.88671875" style="265"/>
    <col min="16129" max="16129" width="21" style="265" customWidth="1"/>
    <col min="16130" max="16142" width="9" style="265" customWidth="1"/>
    <col min="16143" max="16384" width="8.88671875" style="265"/>
  </cols>
  <sheetData>
    <row r="1" spans="1:14" ht="18" customHeight="1" x14ac:dyDescent="0.25">
      <c r="A1" s="263" t="s">
        <v>195</v>
      </c>
      <c r="B1" s="263"/>
      <c r="C1" s="263"/>
      <c r="D1" s="263"/>
      <c r="E1" s="263"/>
      <c r="F1" s="263"/>
      <c r="G1" s="263"/>
      <c r="H1" s="263"/>
      <c r="I1" s="263"/>
      <c r="J1" s="264"/>
      <c r="K1" s="264"/>
      <c r="L1" s="264"/>
      <c r="M1" s="264"/>
      <c r="N1" s="264"/>
    </row>
    <row r="2" spans="1:14" ht="7.5" customHeight="1" x14ac:dyDescent="0.25">
      <c r="A2" s="266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9.5" customHeight="1" x14ac:dyDescent="0.25">
      <c r="A3" s="395" t="s">
        <v>148</v>
      </c>
      <c r="B3" s="397" t="s">
        <v>39</v>
      </c>
      <c r="C3" s="398"/>
      <c r="D3" s="398"/>
      <c r="E3" s="398"/>
      <c r="F3" s="398" t="s">
        <v>149</v>
      </c>
      <c r="G3" s="398"/>
      <c r="H3" s="398"/>
      <c r="I3" s="390" t="s">
        <v>150</v>
      </c>
      <c r="J3" s="390"/>
      <c r="K3" s="390"/>
      <c r="L3" s="391" t="s">
        <v>50</v>
      </c>
      <c r="M3" s="391"/>
      <c r="N3" s="391"/>
    </row>
    <row r="4" spans="1:14" ht="19.5" customHeight="1" x14ac:dyDescent="0.25">
      <c r="A4" s="396"/>
      <c r="B4" s="392" t="s">
        <v>39</v>
      </c>
      <c r="C4" s="392"/>
      <c r="D4" s="267" t="s">
        <v>54</v>
      </c>
      <c r="E4" s="267" t="s">
        <v>55</v>
      </c>
      <c r="F4" s="267" t="s">
        <v>39</v>
      </c>
      <c r="G4" s="267" t="s">
        <v>54</v>
      </c>
      <c r="H4" s="267" t="s">
        <v>55</v>
      </c>
      <c r="I4" s="267" t="s">
        <v>39</v>
      </c>
      <c r="J4" s="267" t="s">
        <v>54</v>
      </c>
      <c r="K4" s="267" t="s">
        <v>55</v>
      </c>
      <c r="L4" s="267" t="s">
        <v>39</v>
      </c>
      <c r="M4" s="267" t="s">
        <v>54</v>
      </c>
      <c r="N4" s="267" t="s">
        <v>55</v>
      </c>
    </row>
    <row r="5" spans="1:14" ht="19.5" customHeight="1" x14ac:dyDescent="0.25">
      <c r="A5" s="268" t="s">
        <v>39</v>
      </c>
      <c r="B5" s="269">
        <f>SUM(B6:B24)</f>
        <v>57821</v>
      </c>
      <c r="C5" s="270" t="s">
        <v>151</v>
      </c>
      <c r="D5" s="269">
        <f t="shared" ref="D5:N5" si="0">SUM(D6:D24)</f>
        <v>27831</v>
      </c>
      <c r="E5" s="269">
        <f t="shared" si="0"/>
        <v>29990</v>
      </c>
      <c r="F5" s="269">
        <f t="shared" si="0"/>
        <v>14118</v>
      </c>
      <c r="G5" s="269">
        <f t="shared" si="0"/>
        <v>6416</v>
      </c>
      <c r="H5" s="269">
        <f t="shared" si="0"/>
        <v>7702</v>
      </c>
      <c r="I5" s="269">
        <f t="shared" si="0"/>
        <v>983</v>
      </c>
      <c r="J5" s="269">
        <f t="shared" si="0"/>
        <v>470</v>
      </c>
      <c r="K5" s="269">
        <f t="shared" si="0"/>
        <v>513</v>
      </c>
      <c r="L5" s="269">
        <f t="shared" si="0"/>
        <v>42720</v>
      </c>
      <c r="M5" s="269">
        <f t="shared" si="0"/>
        <v>20945</v>
      </c>
      <c r="N5" s="269">
        <f t="shared" si="0"/>
        <v>21775</v>
      </c>
    </row>
    <row r="6" spans="1:14" ht="19.5" customHeight="1" x14ac:dyDescent="0.25">
      <c r="A6" s="271" t="s">
        <v>152</v>
      </c>
      <c r="B6" s="272">
        <f>D6+E6</f>
        <v>14118</v>
      </c>
      <c r="C6" s="273">
        <f>(B6/$B$5)*100</f>
        <v>24.416734404455127</v>
      </c>
      <c r="D6" s="272">
        <v>6416</v>
      </c>
      <c r="E6" s="272">
        <v>7702</v>
      </c>
      <c r="F6" s="272">
        <v>14118</v>
      </c>
      <c r="G6" s="272">
        <v>6416</v>
      </c>
      <c r="H6" s="272">
        <v>7702</v>
      </c>
      <c r="I6" s="272">
        <v>0</v>
      </c>
      <c r="J6" s="272">
        <v>0</v>
      </c>
      <c r="K6" s="272">
        <v>0</v>
      </c>
      <c r="L6" s="272">
        <v>0</v>
      </c>
      <c r="M6" s="272">
        <v>0</v>
      </c>
      <c r="N6" s="272">
        <v>0</v>
      </c>
    </row>
    <row r="7" spans="1:14" ht="19.5" customHeight="1" x14ac:dyDescent="0.3">
      <c r="A7" s="274" t="s">
        <v>67</v>
      </c>
      <c r="B7" s="272">
        <f t="shared" ref="B7:B20" si="1">D7+E7</f>
        <v>901</v>
      </c>
      <c r="C7" s="273">
        <f t="shared" ref="C7:C20" si="2">(B7/$B$5)*100</f>
        <v>1.5582573805364832</v>
      </c>
      <c r="D7" s="272">
        <v>452</v>
      </c>
      <c r="E7" s="272">
        <v>449</v>
      </c>
      <c r="F7" s="272">
        <v>0</v>
      </c>
      <c r="G7" s="272">
        <v>0</v>
      </c>
      <c r="H7" s="272">
        <v>0</v>
      </c>
      <c r="I7" s="272">
        <v>5</v>
      </c>
      <c r="J7" s="272">
        <v>3</v>
      </c>
      <c r="K7" s="272">
        <v>2</v>
      </c>
      <c r="L7" s="272">
        <v>896</v>
      </c>
      <c r="M7" s="272">
        <v>449</v>
      </c>
      <c r="N7" s="272">
        <v>447</v>
      </c>
    </row>
    <row r="8" spans="1:14" ht="19.5" customHeight="1" x14ac:dyDescent="0.3">
      <c r="A8" s="274" t="s">
        <v>68</v>
      </c>
      <c r="B8" s="272">
        <f t="shared" si="1"/>
        <v>837</v>
      </c>
      <c r="C8" s="273">
        <f t="shared" si="2"/>
        <v>1.4475709517303401</v>
      </c>
      <c r="D8" s="272">
        <v>317</v>
      </c>
      <c r="E8" s="272">
        <v>520</v>
      </c>
      <c r="F8" s="272">
        <v>0</v>
      </c>
      <c r="G8" s="272">
        <v>0</v>
      </c>
      <c r="H8" s="272">
        <v>0</v>
      </c>
      <c r="I8" s="272">
        <v>72</v>
      </c>
      <c r="J8" s="272">
        <v>26</v>
      </c>
      <c r="K8" s="272">
        <v>46</v>
      </c>
      <c r="L8" s="272">
        <v>765</v>
      </c>
      <c r="M8" s="272">
        <v>291</v>
      </c>
      <c r="N8" s="272">
        <v>474</v>
      </c>
    </row>
    <row r="9" spans="1:14" ht="19.5" customHeight="1" x14ac:dyDescent="0.3">
      <c r="A9" s="274" t="s">
        <v>69</v>
      </c>
      <c r="B9" s="272">
        <f t="shared" si="1"/>
        <v>0</v>
      </c>
      <c r="C9" s="273">
        <f t="shared" si="2"/>
        <v>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</row>
    <row r="10" spans="1:14" ht="19.5" customHeight="1" x14ac:dyDescent="0.3">
      <c r="A10" s="274" t="s">
        <v>70</v>
      </c>
      <c r="B10" s="272">
        <f t="shared" si="1"/>
        <v>613</v>
      </c>
      <c r="C10" s="273">
        <f t="shared" si="2"/>
        <v>1.0601684509088394</v>
      </c>
      <c r="D10" s="272">
        <v>243</v>
      </c>
      <c r="E10" s="272">
        <v>370</v>
      </c>
      <c r="F10" s="272">
        <v>0</v>
      </c>
      <c r="G10" s="272">
        <v>0</v>
      </c>
      <c r="H10" s="272">
        <v>0</v>
      </c>
      <c r="I10" s="272">
        <v>28</v>
      </c>
      <c r="J10" s="272">
        <v>13</v>
      </c>
      <c r="K10" s="272">
        <v>15</v>
      </c>
      <c r="L10" s="272">
        <v>585</v>
      </c>
      <c r="M10" s="272">
        <v>230</v>
      </c>
      <c r="N10" s="272">
        <v>355</v>
      </c>
    </row>
    <row r="11" spans="1:14" ht="19.5" customHeight="1" x14ac:dyDescent="0.3">
      <c r="A11" s="274" t="s">
        <v>71</v>
      </c>
      <c r="B11" s="272">
        <f t="shared" si="1"/>
        <v>23281</v>
      </c>
      <c r="C11" s="273">
        <f t="shared" si="2"/>
        <v>40.263917953684647</v>
      </c>
      <c r="D11" s="272">
        <v>11926</v>
      </c>
      <c r="E11" s="272">
        <v>11355</v>
      </c>
      <c r="F11" s="272">
        <v>0</v>
      </c>
      <c r="G11" s="272">
        <v>0</v>
      </c>
      <c r="H11" s="272">
        <v>0</v>
      </c>
      <c r="I11" s="272">
        <v>375</v>
      </c>
      <c r="J11" s="272">
        <v>193</v>
      </c>
      <c r="K11" s="272">
        <v>182</v>
      </c>
      <c r="L11" s="272">
        <v>22906</v>
      </c>
      <c r="M11" s="272">
        <v>11733</v>
      </c>
      <c r="N11" s="272">
        <v>11173</v>
      </c>
    </row>
    <row r="12" spans="1:14" ht="19.5" customHeight="1" x14ac:dyDescent="0.3">
      <c r="A12" s="274" t="s">
        <v>72</v>
      </c>
      <c r="B12" s="272">
        <f t="shared" si="1"/>
        <v>6006</v>
      </c>
      <c r="C12" s="273">
        <f t="shared" si="2"/>
        <v>10.387229553276493</v>
      </c>
      <c r="D12" s="272">
        <v>3074</v>
      </c>
      <c r="E12" s="272">
        <v>2932</v>
      </c>
      <c r="F12" s="272">
        <v>0</v>
      </c>
      <c r="G12" s="272">
        <v>0</v>
      </c>
      <c r="H12" s="272">
        <v>0</v>
      </c>
      <c r="I12" s="272">
        <v>145</v>
      </c>
      <c r="J12" s="272">
        <v>85</v>
      </c>
      <c r="K12" s="272">
        <v>60</v>
      </c>
      <c r="L12" s="272">
        <v>5861</v>
      </c>
      <c r="M12" s="272">
        <v>2989</v>
      </c>
      <c r="N12" s="272">
        <v>2872</v>
      </c>
    </row>
    <row r="13" spans="1:14" ht="19.5" customHeight="1" x14ac:dyDescent="0.3">
      <c r="A13" s="275" t="s">
        <v>74</v>
      </c>
      <c r="B13" s="272">
        <f t="shared" si="1"/>
        <v>835</v>
      </c>
      <c r="C13" s="273">
        <f t="shared" si="2"/>
        <v>1.4441120008301482</v>
      </c>
      <c r="D13" s="272">
        <v>414</v>
      </c>
      <c r="E13" s="272">
        <v>421</v>
      </c>
      <c r="F13" s="272">
        <v>0</v>
      </c>
      <c r="G13" s="272">
        <v>0</v>
      </c>
      <c r="H13" s="272">
        <v>0</v>
      </c>
      <c r="I13" s="272">
        <v>21</v>
      </c>
      <c r="J13" s="272">
        <v>12</v>
      </c>
      <c r="K13" s="272">
        <v>9</v>
      </c>
      <c r="L13" s="272">
        <v>814</v>
      </c>
      <c r="M13" s="272">
        <v>402</v>
      </c>
      <c r="N13" s="272">
        <v>412</v>
      </c>
    </row>
    <row r="14" spans="1:14" ht="19.5" customHeight="1" x14ac:dyDescent="0.3">
      <c r="A14" s="275" t="s">
        <v>0</v>
      </c>
      <c r="B14" s="272">
        <f t="shared" si="1"/>
        <v>171</v>
      </c>
      <c r="C14" s="273">
        <f t="shared" si="2"/>
        <v>0.29574030196641354</v>
      </c>
      <c r="D14" s="272">
        <v>91</v>
      </c>
      <c r="E14" s="272">
        <v>80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171</v>
      </c>
      <c r="M14" s="272">
        <v>91</v>
      </c>
      <c r="N14" s="272">
        <v>80</v>
      </c>
    </row>
    <row r="15" spans="1:14" ht="19.5" customHeight="1" x14ac:dyDescent="0.3">
      <c r="A15" s="275" t="s">
        <v>1</v>
      </c>
      <c r="B15" s="272">
        <f t="shared" si="1"/>
        <v>136</v>
      </c>
      <c r="C15" s="273">
        <f t="shared" si="2"/>
        <v>0.23520866121305409</v>
      </c>
      <c r="D15" s="272">
        <v>71</v>
      </c>
      <c r="E15" s="272">
        <v>65</v>
      </c>
      <c r="F15" s="272">
        <v>0</v>
      </c>
      <c r="G15" s="272">
        <v>0</v>
      </c>
      <c r="H15" s="272">
        <v>0</v>
      </c>
      <c r="I15" s="272">
        <v>1</v>
      </c>
      <c r="J15" s="272">
        <v>0</v>
      </c>
      <c r="K15" s="272">
        <v>1</v>
      </c>
      <c r="L15" s="272">
        <v>135</v>
      </c>
      <c r="M15" s="272">
        <v>71</v>
      </c>
      <c r="N15" s="272">
        <v>64</v>
      </c>
    </row>
    <row r="16" spans="1:14" ht="19.5" customHeight="1" x14ac:dyDescent="0.3">
      <c r="A16" s="275" t="s">
        <v>75</v>
      </c>
      <c r="B16" s="272">
        <f t="shared" si="1"/>
        <v>354</v>
      </c>
      <c r="C16" s="273">
        <f t="shared" si="2"/>
        <v>0.61223430933397904</v>
      </c>
      <c r="D16" s="272">
        <v>179</v>
      </c>
      <c r="E16" s="272">
        <v>175</v>
      </c>
      <c r="F16" s="272">
        <v>0</v>
      </c>
      <c r="G16" s="272">
        <v>0</v>
      </c>
      <c r="H16" s="272">
        <v>0</v>
      </c>
      <c r="I16" s="272">
        <v>7</v>
      </c>
      <c r="J16" s="272">
        <v>5</v>
      </c>
      <c r="K16" s="272">
        <v>2</v>
      </c>
      <c r="L16" s="272">
        <v>347</v>
      </c>
      <c r="M16" s="272">
        <v>174</v>
      </c>
      <c r="N16" s="272">
        <v>173</v>
      </c>
    </row>
    <row r="17" spans="1:14" ht="19.5" customHeight="1" x14ac:dyDescent="0.3">
      <c r="A17" s="275" t="s">
        <v>76</v>
      </c>
      <c r="B17" s="272">
        <f t="shared" si="1"/>
        <v>707</v>
      </c>
      <c r="C17" s="273">
        <f t="shared" si="2"/>
        <v>1.222739143217862</v>
      </c>
      <c r="D17" s="272">
        <v>318</v>
      </c>
      <c r="E17" s="272">
        <v>389</v>
      </c>
      <c r="F17" s="272">
        <v>0</v>
      </c>
      <c r="G17" s="272">
        <v>0</v>
      </c>
      <c r="H17" s="272">
        <v>0</v>
      </c>
      <c r="I17" s="272">
        <v>18</v>
      </c>
      <c r="J17" s="272">
        <v>8</v>
      </c>
      <c r="K17" s="272">
        <v>10</v>
      </c>
      <c r="L17" s="272">
        <v>689</v>
      </c>
      <c r="M17" s="272">
        <v>310</v>
      </c>
      <c r="N17" s="272">
        <v>379</v>
      </c>
    </row>
    <row r="18" spans="1:14" ht="19.5" customHeight="1" x14ac:dyDescent="0.3">
      <c r="A18" s="275" t="s">
        <v>78</v>
      </c>
      <c r="B18" s="272">
        <f t="shared" si="1"/>
        <v>5121</v>
      </c>
      <c r="C18" s="273">
        <f t="shared" si="2"/>
        <v>8.8566437799415443</v>
      </c>
      <c r="D18" s="272">
        <v>2628</v>
      </c>
      <c r="E18" s="272">
        <v>2493</v>
      </c>
      <c r="F18" s="272">
        <v>0</v>
      </c>
      <c r="G18" s="272">
        <v>0</v>
      </c>
      <c r="H18" s="272">
        <v>0</v>
      </c>
      <c r="I18" s="272">
        <v>155</v>
      </c>
      <c r="J18" s="272">
        <v>82</v>
      </c>
      <c r="K18" s="272">
        <v>73</v>
      </c>
      <c r="L18" s="272">
        <v>4966</v>
      </c>
      <c r="M18" s="272">
        <v>2546</v>
      </c>
      <c r="N18" s="272">
        <v>2420</v>
      </c>
    </row>
    <row r="19" spans="1:14" ht="19.5" customHeight="1" x14ac:dyDescent="0.3">
      <c r="A19" s="275" t="s">
        <v>79</v>
      </c>
      <c r="B19" s="272">
        <f t="shared" si="1"/>
        <v>136</v>
      </c>
      <c r="C19" s="273">
        <f t="shared" si="2"/>
        <v>0.23520866121305409</v>
      </c>
      <c r="D19" s="272">
        <v>81</v>
      </c>
      <c r="E19" s="272">
        <v>55</v>
      </c>
      <c r="F19" s="272">
        <v>0</v>
      </c>
      <c r="G19" s="272">
        <v>0</v>
      </c>
      <c r="H19" s="272">
        <v>0</v>
      </c>
      <c r="I19" s="272">
        <v>6</v>
      </c>
      <c r="J19" s="272">
        <v>4</v>
      </c>
      <c r="K19" s="272">
        <v>2</v>
      </c>
      <c r="L19" s="272">
        <v>130</v>
      </c>
      <c r="M19" s="272">
        <v>77</v>
      </c>
      <c r="N19" s="272">
        <v>53</v>
      </c>
    </row>
    <row r="20" spans="1:14" ht="19.5" customHeight="1" x14ac:dyDescent="0.25">
      <c r="A20" s="271" t="s">
        <v>80</v>
      </c>
      <c r="B20" s="272">
        <f t="shared" si="1"/>
        <v>183</v>
      </c>
      <c r="C20" s="273">
        <f t="shared" si="2"/>
        <v>0.31649400736756544</v>
      </c>
      <c r="D20" s="272">
        <v>80</v>
      </c>
      <c r="E20" s="272">
        <v>103</v>
      </c>
      <c r="F20" s="272">
        <v>0</v>
      </c>
      <c r="G20" s="272">
        <v>0</v>
      </c>
      <c r="H20" s="272">
        <v>0</v>
      </c>
      <c r="I20" s="272">
        <v>15</v>
      </c>
      <c r="J20" s="272">
        <v>7</v>
      </c>
      <c r="K20" s="272">
        <v>8</v>
      </c>
      <c r="L20" s="272">
        <v>168</v>
      </c>
      <c r="M20" s="272">
        <v>73</v>
      </c>
      <c r="N20" s="272">
        <v>95</v>
      </c>
    </row>
    <row r="21" spans="1:14" ht="19.5" customHeight="1" x14ac:dyDescent="0.25">
      <c r="A21" s="271" t="s">
        <v>199</v>
      </c>
      <c r="B21" s="272">
        <f>D21+E21</f>
        <v>2419</v>
      </c>
      <c r="C21" s="273">
        <f>(B21/$B$5)*100</f>
        <v>4.1836011137821902</v>
      </c>
      <c r="D21" s="272">
        <v>825</v>
      </c>
      <c r="E21" s="272">
        <v>1594</v>
      </c>
      <c r="F21" s="272">
        <v>0</v>
      </c>
      <c r="G21" s="272">
        <v>0</v>
      </c>
      <c r="H21" s="272">
        <v>0</v>
      </c>
      <c r="I21" s="272">
        <v>31</v>
      </c>
      <c r="J21" s="272">
        <v>11</v>
      </c>
      <c r="K21" s="272">
        <v>20</v>
      </c>
      <c r="L21" s="272">
        <v>2388</v>
      </c>
      <c r="M21" s="272">
        <v>814</v>
      </c>
      <c r="N21" s="272">
        <v>1574</v>
      </c>
    </row>
    <row r="22" spans="1:14" ht="19.5" customHeight="1" x14ac:dyDescent="0.25">
      <c r="A22" s="271" t="s">
        <v>153</v>
      </c>
      <c r="B22" s="272">
        <f>D22+E22</f>
        <v>760</v>
      </c>
      <c r="C22" s="273">
        <f>(B22/$B$5)*100</f>
        <v>1.3144013420729492</v>
      </c>
      <c r="D22" s="272">
        <v>316</v>
      </c>
      <c r="E22" s="272">
        <v>444</v>
      </c>
      <c r="F22" s="272">
        <v>0</v>
      </c>
      <c r="G22" s="272">
        <v>0</v>
      </c>
      <c r="H22" s="272">
        <v>0</v>
      </c>
      <c r="I22" s="272">
        <v>18</v>
      </c>
      <c r="J22" s="272">
        <v>5</v>
      </c>
      <c r="K22" s="272">
        <v>13</v>
      </c>
      <c r="L22" s="272">
        <v>742</v>
      </c>
      <c r="M22" s="272">
        <v>311</v>
      </c>
      <c r="N22" s="272">
        <v>431</v>
      </c>
    </row>
    <row r="23" spans="1:14" ht="19.5" customHeight="1" x14ac:dyDescent="0.25">
      <c r="A23" s="271" t="s">
        <v>81</v>
      </c>
      <c r="B23" s="272">
        <f>D23+E23</f>
        <v>1136</v>
      </c>
      <c r="C23" s="273">
        <f>(B23/$B$5)*100</f>
        <v>1.9646841113090401</v>
      </c>
      <c r="D23" s="272">
        <v>353</v>
      </c>
      <c r="E23" s="272">
        <v>783</v>
      </c>
      <c r="F23" s="272">
        <v>0</v>
      </c>
      <c r="G23" s="272">
        <v>0</v>
      </c>
      <c r="H23" s="272">
        <v>0</v>
      </c>
      <c r="I23" s="272">
        <v>85</v>
      </c>
      <c r="J23" s="272">
        <v>15</v>
      </c>
      <c r="K23" s="272">
        <v>70</v>
      </c>
      <c r="L23" s="272">
        <v>1051</v>
      </c>
      <c r="M23" s="272">
        <v>338</v>
      </c>
      <c r="N23" s="272">
        <v>713</v>
      </c>
    </row>
    <row r="24" spans="1:14" ht="19.5" customHeight="1" x14ac:dyDescent="0.25">
      <c r="A24" s="271" t="s">
        <v>2</v>
      </c>
      <c r="B24" s="272">
        <f>D24+E24</f>
        <v>107</v>
      </c>
      <c r="C24" s="273">
        <f>(B24/$B$5)*100</f>
        <v>0.1850538731602705</v>
      </c>
      <c r="D24" s="272">
        <v>47</v>
      </c>
      <c r="E24" s="272">
        <v>60</v>
      </c>
      <c r="F24" s="272">
        <v>0</v>
      </c>
      <c r="G24" s="272">
        <v>0</v>
      </c>
      <c r="H24" s="272">
        <v>0</v>
      </c>
      <c r="I24" s="272">
        <v>1</v>
      </c>
      <c r="J24" s="272">
        <v>1</v>
      </c>
      <c r="K24" s="272">
        <v>0</v>
      </c>
      <c r="L24" s="272">
        <v>106</v>
      </c>
      <c r="M24" s="272">
        <v>46</v>
      </c>
      <c r="N24" s="272">
        <v>60</v>
      </c>
    </row>
    <row r="25" spans="1:14" ht="19.5" customHeight="1" x14ac:dyDescent="0.25">
      <c r="A25" s="276" t="s">
        <v>154</v>
      </c>
      <c r="B25" s="393">
        <f>F25+I25+L25</f>
        <v>100</v>
      </c>
      <c r="C25" s="393"/>
      <c r="D25" s="277">
        <f>(D5/B5)*100</f>
        <v>48.133031251621382</v>
      </c>
      <c r="E25" s="277">
        <f>(E5/B5)*100</f>
        <v>51.866968748378618</v>
      </c>
      <c r="F25" s="277">
        <f>(F5/B5)*100</f>
        <v>24.416734404455127</v>
      </c>
      <c r="G25" s="277">
        <f>(G5/B5)*100</f>
        <v>11.096314487815844</v>
      </c>
      <c r="H25" s="277">
        <f>H5/B5%</f>
        <v>13.320419916639283</v>
      </c>
      <c r="I25" s="277">
        <f>I5/B5%</f>
        <v>1.7000743674443539</v>
      </c>
      <c r="J25" s="277">
        <f>J5/B5%</f>
        <v>0.81285346154511329</v>
      </c>
      <c r="K25" s="277">
        <f>K5/B5%</f>
        <v>0.88722090589924074</v>
      </c>
      <c r="L25" s="277">
        <f>L5/B5%</f>
        <v>73.883191228100515</v>
      </c>
      <c r="M25" s="277">
        <f>M5/B5%</f>
        <v>36.223863302260419</v>
      </c>
      <c r="N25" s="277">
        <f>N5/B5%</f>
        <v>37.659327925840088</v>
      </c>
    </row>
    <row r="26" spans="1:14" ht="7.95" customHeight="1" x14ac:dyDescent="0.25">
      <c r="A26" s="278"/>
      <c r="B26" s="279"/>
      <c r="C26" s="279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</row>
    <row r="27" spans="1:14" ht="19.5" customHeight="1" x14ac:dyDescent="0.25">
      <c r="A27" s="281" t="s">
        <v>155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</row>
    <row r="28" spans="1:14" ht="19.5" customHeight="1" x14ac:dyDescent="0.25">
      <c r="A28" s="283" t="s">
        <v>85</v>
      </c>
      <c r="B28" s="283"/>
      <c r="C28" s="283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</row>
    <row r="29" spans="1:14" ht="19.5" customHeight="1" x14ac:dyDescent="0.25">
      <c r="A29" s="394" t="s">
        <v>156</v>
      </c>
      <c r="B29" s="394"/>
      <c r="C29" s="394"/>
      <c r="D29" s="394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4" ht="19.5" customHeight="1" x14ac:dyDescent="0.25">
      <c r="A30" s="284" t="s">
        <v>59</v>
      </c>
      <c r="B30" s="282"/>
      <c r="C30" s="282"/>
    </row>
  </sheetData>
  <mergeCells count="8">
    <mergeCell ref="I3:K3"/>
    <mergeCell ref="L3:N3"/>
    <mergeCell ref="B4:C4"/>
    <mergeCell ref="B25:C25"/>
    <mergeCell ref="A29:D29"/>
    <mergeCell ref="A3:A4"/>
    <mergeCell ref="B3:E3"/>
    <mergeCell ref="F3:H3"/>
  </mergeCells>
  <pageMargins left="0.11811023622047245" right="0.11811023622047245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21" sqref="J21"/>
    </sheetView>
  </sheetViews>
  <sheetFormatPr defaultRowHeight="13.2" x14ac:dyDescent="0.25"/>
  <cols>
    <col min="1" max="1" width="22.5546875" style="265" customWidth="1"/>
    <col min="2" max="5" width="16.6640625" style="265" customWidth="1"/>
    <col min="6" max="256" width="8.88671875" style="265"/>
    <col min="257" max="257" width="22.5546875" style="265" customWidth="1"/>
    <col min="258" max="261" width="16.6640625" style="265" customWidth="1"/>
    <col min="262" max="512" width="8.88671875" style="265"/>
    <col min="513" max="513" width="22.5546875" style="265" customWidth="1"/>
    <col min="514" max="517" width="16.6640625" style="265" customWidth="1"/>
    <col min="518" max="768" width="8.88671875" style="265"/>
    <col min="769" max="769" width="22.5546875" style="265" customWidth="1"/>
    <col min="770" max="773" width="16.6640625" style="265" customWidth="1"/>
    <col min="774" max="1024" width="8.88671875" style="265"/>
    <col min="1025" max="1025" width="22.5546875" style="265" customWidth="1"/>
    <col min="1026" max="1029" width="16.6640625" style="265" customWidth="1"/>
    <col min="1030" max="1280" width="8.88671875" style="265"/>
    <col min="1281" max="1281" width="22.5546875" style="265" customWidth="1"/>
    <col min="1282" max="1285" width="16.6640625" style="265" customWidth="1"/>
    <col min="1286" max="1536" width="8.88671875" style="265"/>
    <col min="1537" max="1537" width="22.5546875" style="265" customWidth="1"/>
    <col min="1538" max="1541" width="16.6640625" style="265" customWidth="1"/>
    <col min="1542" max="1792" width="8.88671875" style="265"/>
    <col min="1793" max="1793" width="22.5546875" style="265" customWidth="1"/>
    <col min="1794" max="1797" width="16.6640625" style="265" customWidth="1"/>
    <col min="1798" max="2048" width="8.88671875" style="265"/>
    <col min="2049" max="2049" width="22.5546875" style="265" customWidth="1"/>
    <col min="2050" max="2053" width="16.6640625" style="265" customWidth="1"/>
    <col min="2054" max="2304" width="8.88671875" style="265"/>
    <col min="2305" max="2305" width="22.5546875" style="265" customWidth="1"/>
    <col min="2306" max="2309" width="16.6640625" style="265" customWidth="1"/>
    <col min="2310" max="2560" width="8.88671875" style="265"/>
    <col min="2561" max="2561" width="22.5546875" style="265" customWidth="1"/>
    <col min="2562" max="2565" width="16.6640625" style="265" customWidth="1"/>
    <col min="2566" max="2816" width="8.88671875" style="265"/>
    <col min="2817" max="2817" width="22.5546875" style="265" customWidth="1"/>
    <col min="2818" max="2821" width="16.6640625" style="265" customWidth="1"/>
    <col min="2822" max="3072" width="8.88671875" style="265"/>
    <col min="3073" max="3073" width="22.5546875" style="265" customWidth="1"/>
    <col min="3074" max="3077" width="16.6640625" style="265" customWidth="1"/>
    <col min="3078" max="3328" width="8.88671875" style="265"/>
    <col min="3329" max="3329" width="22.5546875" style="265" customWidth="1"/>
    <col min="3330" max="3333" width="16.6640625" style="265" customWidth="1"/>
    <col min="3334" max="3584" width="8.88671875" style="265"/>
    <col min="3585" max="3585" width="22.5546875" style="265" customWidth="1"/>
    <col min="3586" max="3589" width="16.6640625" style="265" customWidth="1"/>
    <col min="3590" max="3840" width="8.88671875" style="265"/>
    <col min="3841" max="3841" width="22.5546875" style="265" customWidth="1"/>
    <col min="3842" max="3845" width="16.6640625" style="265" customWidth="1"/>
    <col min="3846" max="4096" width="8.88671875" style="265"/>
    <col min="4097" max="4097" width="22.5546875" style="265" customWidth="1"/>
    <col min="4098" max="4101" width="16.6640625" style="265" customWidth="1"/>
    <col min="4102" max="4352" width="8.88671875" style="265"/>
    <col min="4353" max="4353" width="22.5546875" style="265" customWidth="1"/>
    <col min="4354" max="4357" width="16.6640625" style="265" customWidth="1"/>
    <col min="4358" max="4608" width="8.88671875" style="265"/>
    <col min="4609" max="4609" width="22.5546875" style="265" customWidth="1"/>
    <col min="4610" max="4613" width="16.6640625" style="265" customWidth="1"/>
    <col min="4614" max="4864" width="8.88671875" style="265"/>
    <col min="4865" max="4865" width="22.5546875" style="265" customWidth="1"/>
    <col min="4866" max="4869" width="16.6640625" style="265" customWidth="1"/>
    <col min="4870" max="5120" width="8.88671875" style="265"/>
    <col min="5121" max="5121" width="22.5546875" style="265" customWidth="1"/>
    <col min="5122" max="5125" width="16.6640625" style="265" customWidth="1"/>
    <col min="5126" max="5376" width="8.88671875" style="265"/>
    <col min="5377" max="5377" width="22.5546875" style="265" customWidth="1"/>
    <col min="5378" max="5381" width="16.6640625" style="265" customWidth="1"/>
    <col min="5382" max="5632" width="8.88671875" style="265"/>
    <col min="5633" max="5633" width="22.5546875" style="265" customWidth="1"/>
    <col min="5634" max="5637" width="16.6640625" style="265" customWidth="1"/>
    <col min="5638" max="5888" width="8.88671875" style="265"/>
    <col min="5889" max="5889" width="22.5546875" style="265" customWidth="1"/>
    <col min="5890" max="5893" width="16.6640625" style="265" customWidth="1"/>
    <col min="5894" max="6144" width="8.88671875" style="265"/>
    <col min="6145" max="6145" width="22.5546875" style="265" customWidth="1"/>
    <col min="6146" max="6149" width="16.6640625" style="265" customWidth="1"/>
    <col min="6150" max="6400" width="8.88671875" style="265"/>
    <col min="6401" max="6401" width="22.5546875" style="265" customWidth="1"/>
    <col min="6402" max="6405" width="16.6640625" style="265" customWidth="1"/>
    <col min="6406" max="6656" width="8.88671875" style="265"/>
    <col min="6657" max="6657" width="22.5546875" style="265" customWidth="1"/>
    <col min="6658" max="6661" width="16.6640625" style="265" customWidth="1"/>
    <col min="6662" max="6912" width="8.88671875" style="265"/>
    <col min="6913" max="6913" width="22.5546875" style="265" customWidth="1"/>
    <col min="6914" max="6917" width="16.6640625" style="265" customWidth="1"/>
    <col min="6918" max="7168" width="8.88671875" style="265"/>
    <col min="7169" max="7169" width="22.5546875" style="265" customWidth="1"/>
    <col min="7170" max="7173" width="16.6640625" style="265" customWidth="1"/>
    <col min="7174" max="7424" width="8.88671875" style="265"/>
    <col min="7425" max="7425" width="22.5546875" style="265" customWidth="1"/>
    <col min="7426" max="7429" width="16.6640625" style="265" customWidth="1"/>
    <col min="7430" max="7680" width="8.88671875" style="265"/>
    <col min="7681" max="7681" width="22.5546875" style="265" customWidth="1"/>
    <col min="7682" max="7685" width="16.6640625" style="265" customWidth="1"/>
    <col min="7686" max="7936" width="8.88671875" style="265"/>
    <col min="7937" max="7937" width="22.5546875" style="265" customWidth="1"/>
    <col min="7938" max="7941" width="16.6640625" style="265" customWidth="1"/>
    <col min="7942" max="8192" width="8.88671875" style="265"/>
    <col min="8193" max="8193" width="22.5546875" style="265" customWidth="1"/>
    <col min="8194" max="8197" width="16.6640625" style="265" customWidth="1"/>
    <col min="8198" max="8448" width="8.88671875" style="265"/>
    <col min="8449" max="8449" width="22.5546875" style="265" customWidth="1"/>
    <col min="8450" max="8453" width="16.6640625" style="265" customWidth="1"/>
    <col min="8454" max="8704" width="8.88671875" style="265"/>
    <col min="8705" max="8705" width="22.5546875" style="265" customWidth="1"/>
    <col min="8706" max="8709" width="16.6640625" style="265" customWidth="1"/>
    <col min="8710" max="8960" width="8.88671875" style="265"/>
    <col min="8961" max="8961" width="22.5546875" style="265" customWidth="1"/>
    <col min="8962" max="8965" width="16.6640625" style="265" customWidth="1"/>
    <col min="8966" max="9216" width="8.88671875" style="265"/>
    <col min="9217" max="9217" width="22.5546875" style="265" customWidth="1"/>
    <col min="9218" max="9221" width="16.6640625" style="265" customWidth="1"/>
    <col min="9222" max="9472" width="8.88671875" style="265"/>
    <col min="9473" max="9473" width="22.5546875" style="265" customWidth="1"/>
    <col min="9474" max="9477" width="16.6640625" style="265" customWidth="1"/>
    <col min="9478" max="9728" width="8.88671875" style="265"/>
    <col min="9729" max="9729" width="22.5546875" style="265" customWidth="1"/>
    <col min="9730" max="9733" width="16.6640625" style="265" customWidth="1"/>
    <col min="9734" max="9984" width="8.88671875" style="265"/>
    <col min="9985" max="9985" width="22.5546875" style="265" customWidth="1"/>
    <col min="9986" max="9989" width="16.6640625" style="265" customWidth="1"/>
    <col min="9990" max="10240" width="8.88671875" style="265"/>
    <col min="10241" max="10241" width="22.5546875" style="265" customWidth="1"/>
    <col min="10242" max="10245" width="16.6640625" style="265" customWidth="1"/>
    <col min="10246" max="10496" width="8.88671875" style="265"/>
    <col min="10497" max="10497" width="22.5546875" style="265" customWidth="1"/>
    <col min="10498" max="10501" width="16.6640625" style="265" customWidth="1"/>
    <col min="10502" max="10752" width="8.88671875" style="265"/>
    <col min="10753" max="10753" width="22.5546875" style="265" customWidth="1"/>
    <col min="10754" max="10757" width="16.6640625" style="265" customWidth="1"/>
    <col min="10758" max="11008" width="8.88671875" style="265"/>
    <col min="11009" max="11009" width="22.5546875" style="265" customWidth="1"/>
    <col min="11010" max="11013" width="16.6640625" style="265" customWidth="1"/>
    <col min="11014" max="11264" width="8.88671875" style="265"/>
    <col min="11265" max="11265" width="22.5546875" style="265" customWidth="1"/>
    <col min="11266" max="11269" width="16.6640625" style="265" customWidth="1"/>
    <col min="11270" max="11520" width="8.88671875" style="265"/>
    <col min="11521" max="11521" width="22.5546875" style="265" customWidth="1"/>
    <col min="11522" max="11525" width="16.6640625" style="265" customWidth="1"/>
    <col min="11526" max="11776" width="8.88671875" style="265"/>
    <col min="11777" max="11777" width="22.5546875" style="265" customWidth="1"/>
    <col min="11778" max="11781" width="16.6640625" style="265" customWidth="1"/>
    <col min="11782" max="12032" width="8.88671875" style="265"/>
    <col min="12033" max="12033" width="22.5546875" style="265" customWidth="1"/>
    <col min="12034" max="12037" width="16.6640625" style="265" customWidth="1"/>
    <col min="12038" max="12288" width="8.88671875" style="265"/>
    <col min="12289" max="12289" width="22.5546875" style="265" customWidth="1"/>
    <col min="12290" max="12293" width="16.6640625" style="265" customWidth="1"/>
    <col min="12294" max="12544" width="8.88671875" style="265"/>
    <col min="12545" max="12545" width="22.5546875" style="265" customWidth="1"/>
    <col min="12546" max="12549" width="16.6640625" style="265" customWidth="1"/>
    <col min="12550" max="12800" width="8.88671875" style="265"/>
    <col min="12801" max="12801" width="22.5546875" style="265" customWidth="1"/>
    <col min="12802" max="12805" width="16.6640625" style="265" customWidth="1"/>
    <col min="12806" max="13056" width="8.88671875" style="265"/>
    <col min="13057" max="13057" width="22.5546875" style="265" customWidth="1"/>
    <col min="13058" max="13061" width="16.6640625" style="265" customWidth="1"/>
    <col min="13062" max="13312" width="8.88671875" style="265"/>
    <col min="13313" max="13313" width="22.5546875" style="265" customWidth="1"/>
    <col min="13314" max="13317" width="16.6640625" style="265" customWidth="1"/>
    <col min="13318" max="13568" width="8.88671875" style="265"/>
    <col min="13569" max="13569" width="22.5546875" style="265" customWidth="1"/>
    <col min="13570" max="13573" width="16.6640625" style="265" customWidth="1"/>
    <col min="13574" max="13824" width="8.88671875" style="265"/>
    <col min="13825" max="13825" width="22.5546875" style="265" customWidth="1"/>
    <col min="13826" max="13829" width="16.6640625" style="265" customWidth="1"/>
    <col min="13830" max="14080" width="8.88671875" style="265"/>
    <col min="14081" max="14081" width="22.5546875" style="265" customWidth="1"/>
    <col min="14082" max="14085" width="16.6640625" style="265" customWidth="1"/>
    <col min="14086" max="14336" width="8.88671875" style="265"/>
    <col min="14337" max="14337" width="22.5546875" style="265" customWidth="1"/>
    <col min="14338" max="14341" width="16.6640625" style="265" customWidth="1"/>
    <col min="14342" max="14592" width="8.88671875" style="265"/>
    <col min="14593" max="14593" width="22.5546875" style="265" customWidth="1"/>
    <col min="14594" max="14597" width="16.6640625" style="265" customWidth="1"/>
    <col min="14598" max="14848" width="8.88671875" style="265"/>
    <col min="14849" max="14849" width="22.5546875" style="265" customWidth="1"/>
    <col min="14850" max="14853" width="16.6640625" style="265" customWidth="1"/>
    <col min="14854" max="15104" width="8.88671875" style="265"/>
    <col min="15105" max="15105" width="22.5546875" style="265" customWidth="1"/>
    <col min="15106" max="15109" width="16.6640625" style="265" customWidth="1"/>
    <col min="15110" max="15360" width="8.88671875" style="265"/>
    <col min="15361" max="15361" width="22.5546875" style="265" customWidth="1"/>
    <col min="15362" max="15365" width="16.6640625" style="265" customWidth="1"/>
    <col min="15366" max="15616" width="8.88671875" style="265"/>
    <col min="15617" max="15617" width="22.5546875" style="265" customWidth="1"/>
    <col min="15618" max="15621" width="16.6640625" style="265" customWidth="1"/>
    <col min="15622" max="15872" width="8.88671875" style="265"/>
    <col min="15873" max="15873" width="22.5546875" style="265" customWidth="1"/>
    <col min="15874" max="15877" width="16.6640625" style="265" customWidth="1"/>
    <col min="15878" max="16128" width="8.88671875" style="265"/>
    <col min="16129" max="16129" width="22.5546875" style="265" customWidth="1"/>
    <col min="16130" max="16133" width="16.6640625" style="265" customWidth="1"/>
    <col min="16134" max="16384" width="8.88671875" style="265"/>
  </cols>
  <sheetData>
    <row r="1" spans="1:6" ht="15" x14ac:dyDescent="0.25">
      <c r="A1" s="285" t="s">
        <v>196</v>
      </c>
      <c r="B1" s="286"/>
      <c r="C1" s="286"/>
      <c r="D1" s="286"/>
      <c r="E1" s="286"/>
    </row>
    <row r="2" spans="1:6" ht="6" customHeight="1" x14ac:dyDescent="0.25">
      <c r="A2" s="286"/>
      <c r="B2" s="286"/>
      <c r="C2" s="286"/>
      <c r="D2" s="286"/>
      <c r="E2" s="286"/>
    </row>
    <row r="3" spans="1:6" ht="21.6" customHeight="1" x14ac:dyDescent="0.25">
      <c r="A3" s="399" t="s">
        <v>157</v>
      </c>
      <c r="B3" s="401" t="s">
        <v>158</v>
      </c>
      <c r="C3" s="402"/>
      <c r="D3" s="402"/>
      <c r="E3" s="402"/>
      <c r="F3" s="287"/>
    </row>
    <row r="4" spans="1:6" ht="21.6" customHeight="1" x14ac:dyDescent="0.25">
      <c r="A4" s="400"/>
      <c r="B4" s="401" t="s">
        <v>39</v>
      </c>
      <c r="C4" s="403"/>
      <c r="D4" s="288" t="s">
        <v>54</v>
      </c>
      <c r="E4" s="288" t="s">
        <v>55</v>
      </c>
      <c r="F4" s="287"/>
    </row>
    <row r="5" spans="1:6" ht="21.6" customHeight="1" x14ac:dyDescent="0.25">
      <c r="A5" s="289" t="s">
        <v>39</v>
      </c>
      <c r="B5" s="290">
        <f>SUM(B6:B10)</f>
        <v>14118</v>
      </c>
      <c r="C5" s="291" t="s">
        <v>159</v>
      </c>
      <c r="D5" s="291">
        <f>SUM(D6:D10)</f>
        <v>6416</v>
      </c>
      <c r="E5" s="291">
        <f>SUM(E6:E10)</f>
        <v>7702</v>
      </c>
      <c r="F5" s="287"/>
    </row>
    <row r="6" spans="1:6" ht="21.6" customHeight="1" x14ac:dyDescent="0.25">
      <c r="A6" s="292" t="s">
        <v>160</v>
      </c>
      <c r="B6" s="293">
        <f t="shared" ref="B6:B11" si="0">D6+E6</f>
        <v>2341</v>
      </c>
      <c r="C6" s="294">
        <f>B6/$B$5%</f>
        <v>16.581668791613541</v>
      </c>
      <c r="D6" s="272">
        <v>1120</v>
      </c>
      <c r="E6" s="272">
        <v>1221</v>
      </c>
      <c r="F6" s="287"/>
    </row>
    <row r="7" spans="1:6" ht="21.6" customHeight="1" x14ac:dyDescent="0.25">
      <c r="A7" s="295" t="s">
        <v>161</v>
      </c>
      <c r="B7" s="293">
        <f t="shared" si="0"/>
        <v>8693</v>
      </c>
      <c r="C7" s="294">
        <f>B7/$B$5%</f>
        <v>61.573877319733668</v>
      </c>
      <c r="D7" s="272">
        <v>3981</v>
      </c>
      <c r="E7" s="272">
        <v>4712</v>
      </c>
      <c r="F7" s="287"/>
    </row>
    <row r="8" spans="1:6" ht="21.6" customHeight="1" x14ac:dyDescent="0.25">
      <c r="A8" s="295" t="s">
        <v>162</v>
      </c>
      <c r="B8" s="293">
        <f t="shared" si="0"/>
        <v>759</v>
      </c>
      <c r="C8" s="294">
        <f>B8/$B$5%</f>
        <v>5.376115597110072</v>
      </c>
      <c r="D8" s="272">
        <v>346</v>
      </c>
      <c r="E8" s="272">
        <v>413</v>
      </c>
      <c r="F8" s="287"/>
    </row>
    <row r="9" spans="1:6" ht="21.6" customHeight="1" x14ac:dyDescent="0.25">
      <c r="A9" s="295" t="s">
        <v>97</v>
      </c>
      <c r="B9" s="293">
        <f t="shared" si="0"/>
        <v>185</v>
      </c>
      <c r="C9" s="294">
        <f>B9/$B$5%</f>
        <v>1.3103839070689898</v>
      </c>
      <c r="D9" s="272">
        <v>70</v>
      </c>
      <c r="E9" s="272">
        <v>115</v>
      </c>
      <c r="F9" s="287"/>
    </row>
    <row r="10" spans="1:6" ht="21.6" customHeight="1" x14ac:dyDescent="0.25">
      <c r="A10" s="295" t="s">
        <v>98</v>
      </c>
      <c r="B10" s="296">
        <f t="shared" si="0"/>
        <v>2140</v>
      </c>
      <c r="C10" s="297">
        <f>B10/$B$5%</f>
        <v>15.157954384473721</v>
      </c>
      <c r="D10" s="298">
        <v>899</v>
      </c>
      <c r="E10" s="298">
        <v>1241</v>
      </c>
      <c r="F10" s="287"/>
    </row>
    <row r="11" spans="1:6" ht="21.6" customHeight="1" x14ac:dyDescent="0.25">
      <c r="A11" s="299" t="s">
        <v>163</v>
      </c>
      <c r="B11" s="404">
        <f t="shared" si="0"/>
        <v>100</v>
      </c>
      <c r="C11" s="405"/>
      <c r="D11" s="300">
        <f>D5/B5%</f>
        <v>45.445530528403452</v>
      </c>
      <c r="E11" s="300">
        <f>E5/B5%</f>
        <v>54.554469471596541</v>
      </c>
      <c r="F11" s="287"/>
    </row>
    <row r="12" spans="1:6" ht="6.6" customHeight="1" x14ac:dyDescent="0.25">
      <c r="A12" s="301"/>
      <c r="B12" s="302"/>
      <c r="C12" s="302"/>
      <c r="D12" s="303"/>
      <c r="E12" s="303"/>
    </row>
    <row r="13" spans="1:6" ht="18" customHeight="1" x14ac:dyDescent="0.25">
      <c r="A13" s="281" t="s">
        <v>164</v>
      </c>
      <c r="B13" s="304"/>
      <c r="C13" s="304"/>
      <c r="D13" s="304"/>
      <c r="E13" s="304"/>
    </row>
    <row r="14" spans="1:6" ht="18" customHeight="1" x14ac:dyDescent="0.25">
      <c r="A14" s="406" t="s">
        <v>165</v>
      </c>
      <c r="B14" s="406"/>
      <c r="C14" s="406"/>
      <c r="D14" s="406"/>
      <c r="E14" s="406"/>
    </row>
    <row r="15" spans="1:6" ht="18" customHeight="1" x14ac:dyDescent="0.25">
      <c r="A15" s="394" t="s">
        <v>156</v>
      </c>
      <c r="B15" s="394"/>
      <c r="C15" s="394"/>
      <c r="D15" s="394"/>
      <c r="E15" s="304"/>
    </row>
    <row r="16" spans="1:6" ht="18" customHeight="1" x14ac:dyDescent="0.25">
      <c r="A16" s="284" t="s">
        <v>59</v>
      </c>
    </row>
  </sheetData>
  <mergeCells count="6">
    <mergeCell ref="A15:D15"/>
    <mergeCell ref="A3:A4"/>
    <mergeCell ref="B3:E3"/>
    <mergeCell ref="B4:C4"/>
    <mergeCell ref="B11:C11"/>
    <mergeCell ref="A14:E1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M20" sqref="M20"/>
    </sheetView>
  </sheetViews>
  <sheetFormatPr defaultRowHeight="13.2" x14ac:dyDescent="0.25"/>
  <cols>
    <col min="1" max="1" width="24.6640625" style="265" customWidth="1"/>
    <col min="2" max="5" width="17.6640625" style="265" customWidth="1"/>
    <col min="6" max="256" width="8.88671875" style="265"/>
    <col min="257" max="257" width="24.6640625" style="265" customWidth="1"/>
    <col min="258" max="261" width="17.6640625" style="265" customWidth="1"/>
    <col min="262" max="512" width="8.88671875" style="265"/>
    <col min="513" max="513" width="24.6640625" style="265" customWidth="1"/>
    <col min="514" max="517" width="17.6640625" style="265" customWidth="1"/>
    <col min="518" max="768" width="8.88671875" style="265"/>
    <col min="769" max="769" width="24.6640625" style="265" customWidth="1"/>
    <col min="770" max="773" width="17.6640625" style="265" customWidth="1"/>
    <col min="774" max="1024" width="8.88671875" style="265"/>
    <col min="1025" max="1025" width="24.6640625" style="265" customWidth="1"/>
    <col min="1026" max="1029" width="17.6640625" style="265" customWidth="1"/>
    <col min="1030" max="1280" width="8.88671875" style="265"/>
    <col min="1281" max="1281" width="24.6640625" style="265" customWidth="1"/>
    <col min="1282" max="1285" width="17.6640625" style="265" customWidth="1"/>
    <col min="1286" max="1536" width="8.88671875" style="265"/>
    <col min="1537" max="1537" width="24.6640625" style="265" customWidth="1"/>
    <col min="1538" max="1541" width="17.6640625" style="265" customWidth="1"/>
    <col min="1542" max="1792" width="8.88671875" style="265"/>
    <col min="1793" max="1793" width="24.6640625" style="265" customWidth="1"/>
    <col min="1794" max="1797" width="17.6640625" style="265" customWidth="1"/>
    <col min="1798" max="2048" width="8.88671875" style="265"/>
    <col min="2049" max="2049" width="24.6640625" style="265" customWidth="1"/>
    <col min="2050" max="2053" width="17.6640625" style="265" customWidth="1"/>
    <col min="2054" max="2304" width="8.88671875" style="265"/>
    <col min="2305" max="2305" width="24.6640625" style="265" customWidth="1"/>
    <col min="2306" max="2309" width="17.6640625" style="265" customWidth="1"/>
    <col min="2310" max="2560" width="8.88671875" style="265"/>
    <col min="2561" max="2561" width="24.6640625" style="265" customWidth="1"/>
    <col min="2562" max="2565" width="17.6640625" style="265" customWidth="1"/>
    <col min="2566" max="2816" width="8.88671875" style="265"/>
    <col min="2817" max="2817" width="24.6640625" style="265" customWidth="1"/>
    <col min="2818" max="2821" width="17.6640625" style="265" customWidth="1"/>
    <col min="2822" max="3072" width="8.88671875" style="265"/>
    <col min="3073" max="3073" width="24.6640625" style="265" customWidth="1"/>
    <col min="3074" max="3077" width="17.6640625" style="265" customWidth="1"/>
    <col min="3078" max="3328" width="8.88671875" style="265"/>
    <col min="3329" max="3329" width="24.6640625" style="265" customWidth="1"/>
    <col min="3330" max="3333" width="17.6640625" style="265" customWidth="1"/>
    <col min="3334" max="3584" width="8.88671875" style="265"/>
    <col min="3585" max="3585" width="24.6640625" style="265" customWidth="1"/>
    <col min="3586" max="3589" width="17.6640625" style="265" customWidth="1"/>
    <col min="3590" max="3840" width="8.88671875" style="265"/>
    <col min="3841" max="3841" width="24.6640625" style="265" customWidth="1"/>
    <col min="3842" max="3845" width="17.6640625" style="265" customWidth="1"/>
    <col min="3846" max="4096" width="8.88671875" style="265"/>
    <col min="4097" max="4097" width="24.6640625" style="265" customWidth="1"/>
    <col min="4098" max="4101" width="17.6640625" style="265" customWidth="1"/>
    <col min="4102" max="4352" width="8.88671875" style="265"/>
    <col min="4353" max="4353" width="24.6640625" style="265" customWidth="1"/>
    <col min="4354" max="4357" width="17.6640625" style="265" customWidth="1"/>
    <col min="4358" max="4608" width="8.88671875" style="265"/>
    <col min="4609" max="4609" width="24.6640625" style="265" customWidth="1"/>
    <col min="4610" max="4613" width="17.6640625" style="265" customWidth="1"/>
    <col min="4614" max="4864" width="8.88671875" style="265"/>
    <col min="4865" max="4865" width="24.6640625" style="265" customWidth="1"/>
    <col min="4866" max="4869" width="17.6640625" style="265" customWidth="1"/>
    <col min="4870" max="5120" width="8.88671875" style="265"/>
    <col min="5121" max="5121" width="24.6640625" style="265" customWidth="1"/>
    <col min="5122" max="5125" width="17.6640625" style="265" customWidth="1"/>
    <col min="5126" max="5376" width="8.88671875" style="265"/>
    <col min="5377" max="5377" width="24.6640625" style="265" customWidth="1"/>
    <col min="5378" max="5381" width="17.6640625" style="265" customWidth="1"/>
    <col min="5382" max="5632" width="8.88671875" style="265"/>
    <col min="5633" max="5633" width="24.6640625" style="265" customWidth="1"/>
    <col min="5634" max="5637" width="17.6640625" style="265" customWidth="1"/>
    <col min="5638" max="5888" width="8.88671875" style="265"/>
    <col min="5889" max="5889" width="24.6640625" style="265" customWidth="1"/>
    <col min="5890" max="5893" width="17.6640625" style="265" customWidth="1"/>
    <col min="5894" max="6144" width="8.88671875" style="265"/>
    <col min="6145" max="6145" width="24.6640625" style="265" customWidth="1"/>
    <col min="6146" max="6149" width="17.6640625" style="265" customWidth="1"/>
    <col min="6150" max="6400" width="8.88671875" style="265"/>
    <col min="6401" max="6401" width="24.6640625" style="265" customWidth="1"/>
    <col min="6402" max="6405" width="17.6640625" style="265" customWidth="1"/>
    <col min="6406" max="6656" width="8.88671875" style="265"/>
    <col min="6657" max="6657" width="24.6640625" style="265" customWidth="1"/>
    <col min="6658" max="6661" width="17.6640625" style="265" customWidth="1"/>
    <col min="6662" max="6912" width="8.88671875" style="265"/>
    <col min="6913" max="6913" width="24.6640625" style="265" customWidth="1"/>
    <col min="6914" max="6917" width="17.6640625" style="265" customWidth="1"/>
    <col min="6918" max="7168" width="8.88671875" style="265"/>
    <col min="7169" max="7169" width="24.6640625" style="265" customWidth="1"/>
    <col min="7170" max="7173" width="17.6640625" style="265" customWidth="1"/>
    <col min="7174" max="7424" width="8.88671875" style="265"/>
    <col min="7425" max="7425" width="24.6640625" style="265" customWidth="1"/>
    <col min="7426" max="7429" width="17.6640625" style="265" customWidth="1"/>
    <col min="7430" max="7680" width="8.88671875" style="265"/>
    <col min="7681" max="7681" width="24.6640625" style="265" customWidth="1"/>
    <col min="7682" max="7685" width="17.6640625" style="265" customWidth="1"/>
    <col min="7686" max="7936" width="8.88671875" style="265"/>
    <col min="7937" max="7937" width="24.6640625" style="265" customWidth="1"/>
    <col min="7938" max="7941" width="17.6640625" style="265" customWidth="1"/>
    <col min="7942" max="8192" width="8.88671875" style="265"/>
    <col min="8193" max="8193" width="24.6640625" style="265" customWidth="1"/>
    <col min="8194" max="8197" width="17.6640625" style="265" customWidth="1"/>
    <col min="8198" max="8448" width="8.88671875" style="265"/>
    <col min="8449" max="8449" width="24.6640625" style="265" customWidth="1"/>
    <col min="8450" max="8453" width="17.6640625" style="265" customWidth="1"/>
    <col min="8454" max="8704" width="8.88671875" style="265"/>
    <col min="8705" max="8705" width="24.6640625" style="265" customWidth="1"/>
    <col min="8706" max="8709" width="17.6640625" style="265" customWidth="1"/>
    <col min="8710" max="8960" width="8.88671875" style="265"/>
    <col min="8961" max="8961" width="24.6640625" style="265" customWidth="1"/>
    <col min="8962" max="8965" width="17.6640625" style="265" customWidth="1"/>
    <col min="8966" max="9216" width="8.88671875" style="265"/>
    <col min="9217" max="9217" width="24.6640625" style="265" customWidth="1"/>
    <col min="9218" max="9221" width="17.6640625" style="265" customWidth="1"/>
    <col min="9222" max="9472" width="8.88671875" style="265"/>
    <col min="9473" max="9473" width="24.6640625" style="265" customWidth="1"/>
    <col min="9474" max="9477" width="17.6640625" style="265" customWidth="1"/>
    <col min="9478" max="9728" width="8.88671875" style="265"/>
    <col min="9729" max="9729" width="24.6640625" style="265" customWidth="1"/>
    <col min="9730" max="9733" width="17.6640625" style="265" customWidth="1"/>
    <col min="9734" max="9984" width="8.88671875" style="265"/>
    <col min="9985" max="9985" width="24.6640625" style="265" customWidth="1"/>
    <col min="9986" max="9989" width="17.6640625" style="265" customWidth="1"/>
    <col min="9990" max="10240" width="8.88671875" style="265"/>
    <col min="10241" max="10241" width="24.6640625" style="265" customWidth="1"/>
    <col min="10242" max="10245" width="17.6640625" style="265" customWidth="1"/>
    <col min="10246" max="10496" width="8.88671875" style="265"/>
    <col min="10497" max="10497" width="24.6640625" style="265" customWidth="1"/>
    <col min="10498" max="10501" width="17.6640625" style="265" customWidth="1"/>
    <col min="10502" max="10752" width="8.88671875" style="265"/>
    <col min="10753" max="10753" width="24.6640625" style="265" customWidth="1"/>
    <col min="10754" max="10757" width="17.6640625" style="265" customWidth="1"/>
    <col min="10758" max="11008" width="8.88671875" style="265"/>
    <col min="11009" max="11009" width="24.6640625" style="265" customWidth="1"/>
    <col min="11010" max="11013" width="17.6640625" style="265" customWidth="1"/>
    <col min="11014" max="11264" width="8.88671875" style="265"/>
    <col min="11265" max="11265" width="24.6640625" style="265" customWidth="1"/>
    <col min="11266" max="11269" width="17.6640625" style="265" customWidth="1"/>
    <col min="11270" max="11520" width="8.88671875" style="265"/>
    <col min="11521" max="11521" width="24.6640625" style="265" customWidth="1"/>
    <col min="11522" max="11525" width="17.6640625" style="265" customWidth="1"/>
    <col min="11526" max="11776" width="8.88671875" style="265"/>
    <col min="11777" max="11777" width="24.6640625" style="265" customWidth="1"/>
    <col min="11778" max="11781" width="17.6640625" style="265" customWidth="1"/>
    <col min="11782" max="12032" width="8.88671875" style="265"/>
    <col min="12033" max="12033" width="24.6640625" style="265" customWidth="1"/>
    <col min="12034" max="12037" width="17.6640625" style="265" customWidth="1"/>
    <col min="12038" max="12288" width="8.88671875" style="265"/>
    <col min="12289" max="12289" width="24.6640625" style="265" customWidth="1"/>
    <col min="12290" max="12293" width="17.6640625" style="265" customWidth="1"/>
    <col min="12294" max="12544" width="8.88671875" style="265"/>
    <col min="12545" max="12545" width="24.6640625" style="265" customWidth="1"/>
    <col min="12546" max="12549" width="17.6640625" style="265" customWidth="1"/>
    <col min="12550" max="12800" width="8.88671875" style="265"/>
    <col min="12801" max="12801" width="24.6640625" style="265" customWidth="1"/>
    <col min="12802" max="12805" width="17.6640625" style="265" customWidth="1"/>
    <col min="12806" max="13056" width="8.88671875" style="265"/>
    <col min="13057" max="13057" width="24.6640625" style="265" customWidth="1"/>
    <col min="13058" max="13061" width="17.6640625" style="265" customWidth="1"/>
    <col min="13062" max="13312" width="8.88671875" style="265"/>
    <col min="13313" max="13313" width="24.6640625" style="265" customWidth="1"/>
    <col min="13314" max="13317" width="17.6640625" style="265" customWidth="1"/>
    <col min="13318" max="13568" width="8.88671875" style="265"/>
    <col min="13569" max="13569" width="24.6640625" style="265" customWidth="1"/>
    <col min="13570" max="13573" width="17.6640625" style="265" customWidth="1"/>
    <col min="13574" max="13824" width="8.88671875" style="265"/>
    <col min="13825" max="13825" width="24.6640625" style="265" customWidth="1"/>
    <col min="13826" max="13829" width="17.6640625" style="265" customWidth="1"/>
    <col min="13830" max="14080" width="8.88671875" style="265"/>
    <col min="14081" max="14081" width="24.6640625" style="265" customWidth="1"/>
    <col min="14082" max="14085" width="17.6640625" style="265" customWidth="1"/>
    <col min="14086" max="14336" width="8.88671875" style="265"/>
    <col min="14337" max="14337" width="24.6640625" style="265" customWidth="1"/>
    <col min="14338" max="14341" width="17.6640625" style="265" customWidth="1"/>
    <col min="14342" max="14592" width="8.88671875" style="265"/>
    <col min="14593" max="14593" width="24.6640625" style="265" customWidth="1"/>
    <col min="14594" max="14597" width="17.6640625" style="265" customWidth="1"/>
    <col min="14598" max="14848" width="8.88671875" style="265"/>
    <col min="14849" max="14849" width="24.6640625" style="265" customWidth="1"/>
    <col min="14850" max="14853" width="17.6640625" style="265" customWidth="1"/>
    <col min="14854" max="15104" width="8.88671875" style="265"/>
    <col min="15105" max="15105" width="24.6640625" style="265" customWidth="1"/>
    <col min="15106" max="15109" width="17.6640625" style="265" customWidth="1"/>
    <col min="15110" max="15360" width="8.88671875" style="265"/>
    <col min="15361" max="15361" width="24.6640625" style="265" customWidth="1"/>
    <col min="15362" max="15365" width="17.6640625" style="265" customWidth="1"/>
    <col min="15366" max="15616" width="8.88671875" style="265"/>
    <col min="15617" max="15617" width="24.6640625" style="265" customWidth="1"/>
    <col min="15618" max="15621" width="17.6640625" style="265" customWidth="1"/>
    <col min="15622" max="15872" width="8.88671875" style="265"/>
    <col min="15873" max="15873" width="24.6640625" style="265" customWidth="1"/>
    <col min="15874" max="15877" width="17.6640625" style="265" customWidth="1"/>
    <col min="15878" max="16128" width="8.88671875" style="265"/>
    <col min="16129" max="16129" width="24.6640625" style="265" customWidth="1"/>
    <col min="16130" max="16133" width="17.6640625" style="265" customWidth="1"/>
    <col min="16134" max="16384" width="8.88671875" style="265"/>
  </cols>
  <sheetData>
    <row r="1" spans="1:6" ht="18" customHeight="1" x14ac:dyDescent="0.25">
      <c r="A1" s="285" t="s">
        <v>197</v>
      </c>
      <c r="B1" s="305"/>
      <c r="C1" s="305"/>
      <c r="D1" s="305"/>
      <c r="E1" s="305"/>
      <c r="F1" s="304"/>
    </row>
    <row r="2" spans="1:6" ht="5.25" customHeight="1" x14ac:dyDescent="0.25">
      <c r="A2" s="285"/>
      <c r="B2" s="286"/>
      <c r="C2" s="286"/>
      <c r="D2" s="286"/>
      <c r="E2" s="286"/>
      <c r="F2" s="304"/>
    </row>
    <row r="3" spans="1:6" ht="19.95" customHeight="1" x14ac:dyDescent="0.25">
      <c r="A3" s="407" t="s">
        <v>166</v>
      </c>
      <c r="B3" s="409" t="s">
        <v>39</v>
      </c>
      <c r="C3" s="410"/>
      <c r="D3" s="413" t="s">
        <v>167</v>
      </c>
      <c r="E3" s="414"/>
      <c r="F3" s="304"/>
    </row>
    <row r="4" spans="1:6" ht="19.95" customHeight="1" x14ac:dyDescent="0.25">
      <c r="A4" s="408"/>
      <c r="B4" s="411"/>
      <c r="C4" s="412"/>
      <c r="D4" s="306" t="s">
        <v>168</v>
      </c>
      <c r="E4" s="288" t="s">
        <v>55</v>
      </c>
      <c r="F4" s="304"/>
    </row>
    <row r="5" spans="1:6" ht="19.95" customHeight="1" x14ac:dyDescent="0.25">
      <c r="A5" s="307" t="s">
        <v>39</v>
      </c>
      <c r="B5" s="308">
        <f>SUM(B6:B23)</f>
        <v>14118</v>
      </c>
      <c r="C5" s="309" t="s">
        <v>151</v>
      </c>
      <c r="D5" s="310">
        <f>SUM(D6:D23)</f>
        <v>6416</v>
      </c>
      <c r="E5" s="310">
        <f>SUM(E6:E23)</f>
        <v>7702</v>
      </c>
      <c r="F5" s="311"/>
    </row>
    <row r="6" spans="1:6" ht="19.95" customHeight="1" x14ac:dyDescent="0.3">
      <c r="A6" s="312" t="s">
        <v>67</v>
      </c>
      <c r="B6" s="293">
        <f>D6+E6</f>
        <v>4072</v>
      </c>
      <c r="C6" s="313">
        <f t="shared" ref="C6:C23" si="0">B6/$B$5%</f>
        <v>28.842612268026631</v>
      </c>
      <c r="D6" s="272">
        <v>1851</v>
      </c>
      <c r="E6" s="272">
        <v>2221</v>
      </c>
      <c r="F6" s="304"/>
    </row>
    <row r="7" spans="1:6" ht="19.95" customHeight="1" x14ac:dyDescent="0.3">
      <c r="A7" s="312" t="s">
        <v>68</v>
      </c>
      <c r="B7" s="293">
        <f t="shared" ref="B7:B23" si="1">D7+E7</f>
        <v>626</v>
      </c>
      <c r="C7" s="313">
        <f t="shared" si="0"/>
        <v>4.434055815271285</v>
      </c>
      <c r="D7" s="272">
        <v>313</v>
      </c>
      <c r="E7" s="272">
        <v>313</v>
      </c>
      <c r="F7" s="304"/>
    </row>
    <row r="8" spans="1:6" ht="19.95" customHeight="1" x14ac:dyDescent="0.3">
      <c r="A8" s="312" t="s">
        <v>69</v>
      </c>
      <c r="B8" s="293">
        <f t="shared" si="1"/>
        <v>0</v>
      </c>
      <c r="C8" s="313">
        <f t="shared" si="0"/>
        <v>0</v>
      </c>
      <c r="D8" s="272">
        <v>0</v>
      </c>
      <c r="E8" s="272">
        <v>0</v>
      </c>
      <c r="F8" s="304"/>
    </row>
    <row r="9" spans="1:6" ht="19.95" customHeight="1" x14ac:dyDescent="0.3">
      <c r="A9" s="312" t="s">
        <v>70</v>
      </c>
      <c r="B9" s="293">
        <f t="shared" si="1"/>
        <v>1758</v>
      </c>
      <c r="C9" s="313">
        <f t="shared" si="0"/>
        <v>12.452188695282617</v>
      </c>
      <c r="D9" s="272">
        <v>763</v>
      </c>
      <c r="E9" s="272">
        <v>995</v>
      </c>
      <c r="F9" s="304"/>
    </row>
    <row r="10" spans="1:6" ht="19.95" customHeight="1" x14ac:dyDescent="0.3">
      <c r="A10" s="312" t="s">
        <v>71</v>
      </c>
      <c r="B10" s="293">
        <f t="shared" si="1"/>
        <v>5999</v>
      </c>
      <c r="C10" s="313">
        <f t="shared" si="0"/>
        <v>42.491854370307408</v>
      </c>
      <c r="D10" s="272">
        <v>2761</v>
      </c>
      <c r="E10" s="272">
        <v>3238</v>
      </c>
      <c r="F10" s="304"/>
    </row>
    <row r="11" spans="1:6" ht="19.95" customHeight="1" x14ac:dyDescent="0.3">
      <c r="A11" s="312" t="s">
        <v>72</v>
      </c>
      <c r="B11" s="293">
        <f t="shared" si="1"/>
        <v>1329</v>
      </c>
      <c r="C11" s="313">
        <f t="shared" si="0"/>
        <v>9.413514662133446</v>
      </c>
      <c r="D11" s="272">
        <v>572</v>
      </c>
      <c r="E11" s="272">
        <v>757</v>
      </c>
      <c r="F11" s="304"/>
    </row>
    <row r="12" spans="1:6" ht="19.95" customHeight="1" x14ac:dyDescent="0.3">
      <c r="A12" s="312" t="s">
        <v>74</v>
      </c>
      <c r="B12" s="293">
        <f t="shared" si="1"/>
        <v>10</v>
      </c>
      <c r="C12" s="313">
        <f t="shared" si="0"/>
        <v>7.0831562544269727E-2</v>
      </c>
      <c r="D12" s="272">
        <v>5</v>
      </c>
      <c r="E12" s="272">
        <v>5</v>
      </c>
      <c r="F12" s="304"/>
    </row>
    <row r="13" spans="1:6" ht="19.95" customHeight="1" x14ac:dyDescent="0.3">
      <c r="A13" s="312" t="s">
        <v>0</v>
      </c>
      <c r="B13" s="293">
        <f t="shared" si="1"/>
        <v>1</v>
      </c>
      <c r="C13" s="313">
        <f t="shared" si="0"/>
        <v>7.0831562544269727E-3</v>
      </c>
      <c r="D13" s="272">
        <v>1</v>
      </c>
      <c r="E13" s="272">
        <v>0</v>
      </c>
      <c r="F13" s="304"/>
    </row>
    <row r="14" spans="1:6" ht="19.95" customHeight="1" x14ac:dyDescent="0.3">
      <c r="A14" s="312" t="s">
        <v>1</v>
      </c>
      <c r="B14" s="293">
        <f t="shared" si="1"/>
        <v>0</v>
      </c>
      <c r="C14" s="313">
        <f t="shared" si="0"/>
        <v>0</v>
      </c>
      <c r="D14" s="272">
        <v>0</v>
      </c>
      <c r="E14" s="272">
        <v>0</v>
      </c>
      <c r="F14" s="304"/>
    </row>
    <row r="15" spans="1:6" ht="19.95" customHeight="1" x14ac:dyDescent="0.3">
      <c r="A15" s="312" t="s">
        <v>75</v>
      </c>
      <c r="B15" s="293">
        <f t="shared" si="1"/>
        <v>3</v>
      </c>
      <c r="C15" s="313">
        <f t="shared" si="0"/>
        <v>2.1249468763280918E-2</v>
      </c>
      <c r="D15" s="272">
        <v>0</v>
      </c>
      <c r="E15" s="272">
        <v>3</v>
      </c>
      <c r="F15" s="304"/>
    </row>
    <row r="16" spans="1:6" ht="19.95" customHeight="1" x14ac:dyDescent="0.3">
      <c r="A16" s="312" t="s">
        <v>76</v>
      </c>
      <c r="B16" s="293">
        <f t="shared" si="1"/>
        <v>16</v>
      </c>
      <c r="C16" s="313">
        <f t="shared" si="0"/>
        <v>0.11333050007083156</v>
      </c>
      <c r="D16" s="272">
        <v>10</v>
      </c>
      <c r="E16" s="272">
        <v>6</v>
      </c>
      <c r="F16" s="304"/>
    </row>
    <row r="17" spans="1:6" ht="19.95" customHeight="1" x14ac:dyDescent="0.25">
      <c r="A17" s="314" t="s">
        <v>169</v>
      </c>
      <c r="B17" s="293">
        <f t="shared" si="1"/>
        <v>221</v>
      </c>
      <c r="C17" s="313">
        <f t="shared" si="0"/>
        <v>1.565377532228361</v>
      </c>
      <c r="D17" s="272">
        <v>103</v>
      </c>
      <c r="E17" s="272">
        <v>118</v>
      </c>
      <c r="F17" s="304"/>
    </row>
    <row r="18" spans="1:6" ht="19.95" customHeight="1" x14ac:dyDescent="0.25">
      <c r="A18" s="314" t="s">
        <v>79</v>
      </c>
      <c r="B18" s="293">
        <f t="shared" si="1"/>
        <v>4</v>
      </c>
      <c r="C18" s="313">
        <f t="shared" si="0"/>
        <v>2.8332625017707891E-2</v>
      </c>
      <c r="D18" s="272">
        <v>2</v>
      </c>
      <c r="E18" s="272">
        <v>2</v>
      </c>
      <c r="F18" s="304"/>
    </row>
    <row r="19" spans="1:6" ht="19.95" customHeight="1" x14ac:dyDescent="0.25">
      <c r="A19" s="314" t="s">
        <v>80</v>
      </c>
      <c r="B19" s="293">
        <f t="shared" si="1"/>
        <v>4</v>
      </c>
      <c r="C19" s="313">
        <f t="shared" si="0"/>
        <v>2.8332625017707891E-2</v>
      </c>
      <c r="D19" s="272">
        <v>0</v>
      </c>
      <c r="E19" s="272">
        <v>4</v>
      </c>
      <c r="F19" s="304"/>
    </row>
    <row r="20" spans="1:6" ht="19.95" customHeight="1" x14ac:dyDescent="0.25">
      <c r="A20" s="314" t="s">
        <v>82</v>
      </c>
      <c r="B20" s="293">
        <f t="shared" si="1"/>
        <v>42</v>
      </c>
      <c r="C20" s="313">
        <f t="shared" si="0"/>
        <v>0.29749256268593283</v>
      </c>
      <c r="D20" s="272">
        <v>24</v>
      </c>
      <c r="E20" s="272">
        <v>18</v>
      </c>
      <c r="F20" s="304"/>
    </row>
    <row r="21" spans="1:6" ht="19.95" customHeight="1" x14ac:dyDescent="0.25">
      <c r="A21" s="314" t="s">
        <v>170</v>
      </c>
      <c r="B21" s="293">
        <f t="shared" si="1"/>
        <v>9</v>
      </c>
      <c r="C21" s="313">
        <f t="shared" si="0"/>
        <v>6.3748406289842754E-2</v>
      </c>
      <c r="D21" s="272">
        <v>3</v>
      </c>
      <c r="E21" s="272">
        <v>6</v>
      </c>
      <c r="F21" s="304"/>
    </row>
    <row r="22" spans="1:6" ht="19.95" customHeight="1" x14ac:dyDescent="0.25">
      <c r="A22" s="314" t="s">
        <v>81</v>
      </c>
      <c r="B22" s="293">
        <f t="shared" si="1"/>
        <v>17</v>
      </c>
      <c r="C22" s="313">
        <f t="shared" si="0"/>
        <v>0.12041365632525854</v>
      </c>
      <c r="D22" s="272">
        <v>3</v>
      </c>
      <c r="E22" s="272">
        <v>14</v>
      </c>
      <c r="F22" s="304"/>
    </row>
    <row r="23" spans="1:6" ht="19.95" customHeight="1" x14ac:dyDescent="0.25">
      <c r="A23" s="314" t="s">
        <v>2</v>
      </c>
      <c r="B23" s="293">
        <f t="shared" si="1"/>
        <v>7</v>
      </c>
      <c r="C23" s="313">
        <f t="shared" si="0"/>
        <v>4.9582093780988809E-2</v>
      </c>
      <c r="D23" s="272">
        <v>5</v>
      </c>
      <c r="E23" s="272">
        <v>2</v>
      </c>
      <c r="F23" s="304"/>
    </row>
    <row r="24" spans="1:6" ht="19.95" customHeight="1" x14ac:dyDescent="0.25">
      <c r="A24" s="315" t="s">
        <v>108</v>
      </c>
      <c r="B24" s="415">
        <f>D24+E24</f>
        <v>100</v>
      </c>
      <c r="C24" s="416"/>
      <c r="D24" s="316">
        <f>D5/B5%</f>
        <v>45.445530528403452</v>
      </c>
      <c r="E24" s="316">
        <f>E5/B5%</f>
        <v>54.554469471596541</v>
      </c>
      <c r="F24" s="304"/>
    </row>
    <row r="25" spans="1:6" ht="6" customHeight="1" x14ac:dyDescent="0.25">
      <c r="A25" s="317"/>
      <c r="B25" s="318"/>
      <c r="C25" s="318"/>
      <c r="D25" s="319"/>
      <c r="E25" s="319"/>
      <c r="F25" s="304"/>
    </row>
    <row r="26" spans="1:6" ht="19.5" customHeight="1" x14ac:dyDescent="0.25">
      <c r="A26" s="281" t="s">
        <v>171</v>
      </c>
      <c r="B26" s="304"/>
      <c r="C26" s="304"/>
      <c r="D26" s="304"/>
      <c r="E26" s="304"/>
      <c r="F26" s="304"/>
    </row>
    <row r="27" spans="1:6" ht="19.5" customHeight="1" x14ac:dyDescent="0.25">
      <c r="A27" s="283" t="s">
        <v>172</v>
      </c>
      <c r="B27" s="304"/>
      <c r="C27" s="304"/>
      <c r="D27" s="304"/>
      <c r="E27" s="304"/>
      <c r="F27" s="304"/>
    </row>
    <row r="28" spans="1:6" ht="19.5" customHeight="1" x14ac:dyDescent="0.25">
      <c r="A28" s="394" t="s">
        <v>173</v>
      </c>
      <c r="B28" s="394"/>
      <c r="C28" s="394"/>
      <c r="D28" s="394"/>
      <c r="E28" s="304"/>
      <c r="F28" s="304"/>
    </row>
    <row r="29" spans="1:6" ht="19.5" customHeight="1" x14ac:dyDescent="0.25">
      <c r="A29" s="284" t="s">
        <v>144</v>
      </c>
      <c r="B29" s="304"/>
      <c r="C29" s="304"/>
      <c r="D29" s="304"/>
      <c r="E29" s="304"/>
      <c r="F29" s="304"/>
    </row>
  </sheetData>
  <mergeCells count="5">
    <mergeCell ref="A3:A4"/>
    <mergeCell ref="B3:C4"/>
    <mergeCell ref="D3:E3"/>
    <mergeCell ref="B24:C24"/>
    <mergeCell ref="A28:D2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benjamin.sila</cp:lastModifiedBy>
  <cp:lastPrinted>2019-10-17T02:41:38Z</cp:lastPrinted>
  <dcterms:created xsi:type="dcterms:W3CDTF">2016-02-29T22:19:30Z</dcterms:created>
  <dcterms:modified xsi:type="dcterms:W3CDTF">2019-10-17T02:42:02Z</dcterms:modified>
</cp:coreProperties>
</file>