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80" windowWidth="22245" windowHeight="10965" activeTab="4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</sheets>
  <definedNames/>
  <calcPr fullCalcOnLoad="1"/>
</workbook>
</file>

<file path=xl/sharedStrings.xml><?xml version="1.0" encoding="utf-8"?>
<sst xmlns="http://schemas.openxmlformats.org/spreadsheetml/2006/main" count="274" uniqueCount="179">
  <si>
    <t>Total</t>
  </si>
  <si>
    <t>Air</t>
  </si>
  <si>
    <t>Sea</t>
  </si>
  <si>
    <t>Visitors</t>
  </si>
  <si>
    <t>Returning Residence</t>
  </si>
  <si>
    <t>Transit</t>
  </si>
  <si>
    <t>Age</t>
  </si>
  <si>
    <t>Male</t>
  </si>
  <si>
    <t>Female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</si>
  <si>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</si>
  <si>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</si>
  <si>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</si>
  <si>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</si>
  <si>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</si>
  <si>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</si>
  <si>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</si>
  <si>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</si>
  <si>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</si>
  <si>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</si>
  <si>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</si>
  <si>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</si>
  <si>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</si>
  <si>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</si>
  <si>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</si>
  <si>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</si>
  <si>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Not Stated</t>
  </si>
  <si>
    <t>Mode of Travel</t>
  </si>
  <si>
    <t>OCEANIA</t>
  </si>
  <si>
    <t>American Samoa</t>
  </si>
  <si>
    <t>Fiji</t>
  </si>
  <si>
    <t>Cook Island</t>
  </si>
  <si>
    <t>Other Pacific Is</t>
  </si>
  <si>
    <t>New Zealand</t>
  </si>
  <si>
    <t>Australia</t>
  </si>
  <si>
    <t>EUROPE</t>
  </si>
  <si>
    <t>United Kingdom</t>
  </si>
  <si>
    <t>Scandinavia</t>
  </si>
  <si>
    <t>Benelux</t>
  </si>
  <si>
    <t>Germany</t>
  </si>
  <si>
    <t>Other Europe</t>
  </si>
  <si>
    <t>AMERICA</t>
  </si>
  <si>
    <t>U.S.A</t>
  </si>
  <si>
    <t>Canada</t>
  </si>
  <si>
    <t>ASIA</t>
  </si>
  <si>
    <t>Japan</t>
  </si>
  <si>
    <t>China</t>
  </si>
  <si>
    <t>Other Asia</t>
  </si>
  <si>
    <t>OTHERS</t>
  </si>
  <si>
    <t>TOTAL</t>
  </si>
  <si>
    <t>PERCENTAGE DISTRIBUTION</t>
  </si>
  <si>
    <r>
      <t xml:space="preserve">                    expatriates who are employed and living in Samoa </t>
    </r>
    <r>
      <rPr>
        <b/>
        <sz val="9"/>
        <color indexed="63"/>
        <rFont val="Bookman Old Style"/>
        <family val="1"/>
      </rPr>
      <t>(include transit)</t>
    </r>
    <r>
      <rPr>
        <sz val="9"/>
        <rFont val="Bookman Old Style"/>
        <family val="1"/>
      </rPr>
      <t>.</t>
    </r>
  </si>
  <si>
    <t xml:space="preserve">             </t>
  </si>
  <si>
    <t xml:space="preserve">              (ii)   Visitors also include Samoan citizens whose country of usual residence are country abroad.</t>
  </si>
  <si>
    <r>
      <t xml:space="preserve">              (iii)  </t>
    </r>
    <r>
      <rPr>
        <b/>
        <sz val="9"/>
        <rFont val="Bookman Old Style"/>
        <family val="1"/>
      </rPr>
      <t>Scandinavia</t>
    </r>
    <r>
      <rPr>
        <sz val="9"/>
        <rFont val="Bookman Old Style"/>
        <family val="1"/>
      </rPr>
      <t>- refers to countries of Norway, Sweden, Finland and Denmark.</t>
    </r>
  </si>
  <si>
    <r>
      <t xml:space="preserve">       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    (iv) </t>
    </r>
    <r>
      <rPr>
        <b/>
        <sz val="9"/>
        <rFont val="Bookman Old Style"/>
        <family val="1"/>
      </rPr>
      <t xml:space="preserve"> Benelux:  </t>
    </r>
    <r>
      <rPr>
        <sz val="9"/>
        <rFont val="Bookman Old Style"/>
        <family val="1"/>
      </rPr>
      <t xml:space="preserve">    - refers to countries of Belgium, Netherlands and Luxembourg.</t>
    </r>
  </si>
  <si>
    <t>Purpose of Visit</t>
  </si>
  <si>
    <t>Holiday/</t>
  </si>
  <si>
    <t>Business/</t>
  </si>
  <si>
    <t>Visit Friends/</t>
  </si>
  <si>
    <t>Others</t>
  </si>
  <si>
    <t>Vacation</t>
  </si>
  <si>
    <t>Conference</t>
  </si>
  <si>
    <t>Relatives</t>
  </si>
  <si>
    <t xml:space="preserve">United Kingdom </t>
  </si>
  <si>
    <t>U.S.A.</t>
  </si>
  <si>
    <t>Carrier</t>
  </si>
  <si>
    <t>Purpose of Entry</t>
  </si>
  <si>
    <t>AIR</t>
  </si>
  <si>
    <t>Air New Zealand</t>
  </si>
  <si>
    <t>Other Air Carrier</t>
  </si>
  <si>
    <t>SEA</t>
  </si>
  <si>
    <t>Lady Naomi</t>
  </si>
  <si>
    <t>Yacht</t>
  </si>
  <si>
    <t>Other Sea Carrier</t>
  </si>
  <si>
    <t>Duration of Stay</t>
  </si>
  <si>
    <t>Place of Stay</t>
  </si>
  <si>
    <t>Hotel/Motel</t>
  </si>
  <si>
    <t>Private</t>
  </si>
  <si>
    <t>1day</t>
  </si>
  <si>
    <t>2days</t>
  </si>
  <si>
    <t>3days</t>
  </si>
  <si>
    <t>4days</t>
  </si>
  <si>
    <t>5days</t>
  </si>
  <si>
    <t>6days</t>
  </si>
  <si>
    <t>7days</t>
  </si>
  <si>
    <t>8-14days</t>
  </si>
  <si>
    <t>15-30days</t>
  </si>
  <si>
    <t>31-60days</t>
  </si>
  <si>
    <t>61-90days</t>
  </si>
  <si>
    <t>91-180days</t>
  </si>
  <si>
    <t>181-365days</t>
  </si>
  <si>
    <t>Sports</t>
  </si>
  <si>
    <r>
      <t xml:space="preserve">          :    </t>
    </r>
    <r>
      <rPr>
        <sz val="9"/>
        <rFont val="Bookman Old Style"/>
        <family val="1"/>
      </rPr>
      <t>Sports was re-introduced again in the Purpose of Visit Category as of August 2008.</t>
    </r>
  </si>
  <si>
    <t xml:space="preserve">               Customs Division and Samoa Bureau of Statistics.</t>
  </si>
  <si>
    <r>
      <t xml:space="preserve">   </t>
    </r>
    <r>
      <rPr>
        <b/>
        <sz val="9"/>
        <rFont val="Bookman Old Style"/>
        <family val="1"/>
      </rPr>
      <t xml:space="preserve">Note: </t>
    </r>
    <r>
      <rPr>
        <sz val="9"/>
        <rFont val="Bookman Old Style"/>
        <family val="1"/>
      </rPr>
      <t xml:space="preserve">  (i)  Visitors refer to all  person visiting Samoa other than returning residents and also </t>
    </r>
  </si>
  <si>
    <r>
      <t xml:space="preserve"> 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Figures are subject to rounding errors</t>
    </r>
  </si>
  <si>
    <r>
      <t xml:space="preserve">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figures.</t>
    </r>
  </si>
  <si>
    <r>
      <t xml:space="preserve">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 Figures are subject to rounding errors</t>
    </r>
  </si>
  <si>
    <r>
      <t xml:space="preserve">       </t>
    </r>
    <r>
      <rPr>
        <sz val="9"/>
        <rFont val="Bookman Old Style"/>
        <family val="1"/>
      </rPr>
      <t xml:space="preserve"> 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</si>
  <si>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r>
      <t>Percentage</t>
    </r>
    <r>
      <rPr>
        <b/>
        <vertAlign val="superscript"/>
        <sz val="9"/>
        <rFont val="Bookman Old Style"/>
        <family val="1"/>
      </rPr>
      <t xml:space="preserve"> 2</t>
    </r>
  </si>
  <si>
    <r>
      <t xml:space="preserve">Percentage </t>
    </r>
    <r>
      <rPr>
        <b/>
        <vertAlign val="superscript"/>
        <sz val="9"/>
        <rFont val="Bookman Old Style"/>
        <family val="1"/>
      </rPr>
      <t>2</t>
    </r>
  </si>
  <si>
    <r>
      <t xml:space="preserve">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   </t>
    </r>
    <r>
      <rPr>
        <sz val="9"/>
        <rFont val="Bookman Old Style"/>
        <family val="1"/>
      </rPr>
      <t>Provisional figures</t>
    </r>
  </si>
  <si>
    <t xml:space="preserve">        2:    Figures are subject to rounding errors</t>
  </si>
  <si>
    <t xml:space="preserve">Country of Usual Residence </t>
  </si>
  <si>
    <t xml:space="preserve">AMERICA </t>
  </si>
  <si>
    <t>OTHER COUNTRIES</t>
  </si>
  <si>
    <r>
      <t xml:space="preserve">% DISTRIBUTION </t>
    </r>
    <r>
      <rPr>
        <b/>
        <vertAlign val="superscript"/>
        <sz val="8"/>
        <rFont val="Bookman Old Style"/>
        <family val="1"/>
      </rPr>
      <t>2</t>
    </r>
  </si>
  <si>
    <r>
      <t xml:space="preserve">Percentage Distribution </t>
    </r>
    <r>
      <rPr>
        <b/>
        <vertAlign val="superscript"/>
        <sz val="9"/>
        <rFont val="Bookman Old Style"/>
        <family val="1"/>
      </rPr>
      <t>2</t>
    </r>
  </si>
  <si>
    <t>Korea</t>
  </si>
  <si>
    <t>Purpose of  Entry</t>
  </si>
  <si>
    <t>Total Visitors</t>
  </si>
  <si>
    <t xml:space="preserve">         1:   Provisional figures</t>
  </si>
  <si>
    <r>
      <t xml:space="preserve">Source:   </t>
    </r>
    <r>
      <rPr>
        <sz val="9"/>
        <rFont val="Bookman Old Style"/>
        <family val="1"/>
      </rPr>
      <t xml:space="preserve">Ministry of the Prime Minister and Cabinet; Immigration Division, Ministry for Revenue; Customs </t>
    </r>
  </si>
  <si>
    <r>
      <t xml:space="preserve">              </t>
    </r>
    <r>
      <rPr>
        <sz val="9"/>
        <rFont val="Bookman Old Style"/>
        <family val="1"/>
      </rPr>
      <t xml:space="preserve">  Division, and Samoa Bureau of Statistics.</t>
    </r>
  </si>
  <si>
    <t>Percentage %</t>
  </si>
  <si>
    <t>Talofa Airways</t>
  </si>
  <si>
    <t>&gt; Year</t>
  </si>
  <si>
    <r>
      <t xml:space="preserve">Percentage </t>
    </r>
    <r>
      <rPr>
        <b/>
        <vertAlign val="superscript"/>
        <sz val="8"/>
        <rFont val="Bookman Old Style"/>
        <family val="1"/>
      </rPr>
      <t>2</t>
    </r>
  </si>
  <si>
    <r>
      <t xml:space="preserve">Virgin Australia </t>
    </r>
    <r>
      <rPr>
        <vertAlign val="superscript"/>
        <sz val="8"/>
        <rFont val="Bookman Old Style"/>
        <family val="1"/>
      </rPr>
      <t>3</t>
    </r>
  </si>
  <si>
    <t xml:space="preserve">        3:    Virgin Samoa is now called Virgin Australia</t>
  </si>
  <si>
    <r>
      <t xml:space="preserve">Samoa Airways </t>
    </r>
    <r>
      <rPr>
        <vertAlign val="superscript"/>
        <sz val="8"/>
        <rFont val="Bookman Old Style"/>
        <family val="1"/>
      </rPr>
      <t>4</t>
    </r>
  </si>
  <si>
    <r>
      <t xml:space="preserve">Fiji Airways </t>
    </r>
    <r>
      <rPr>
        <vertAlign val="superscript"/>
        <sz val="8"/>
        <rFont val="Bookman Old Style"/>
        <family val="1"/>
      </rPr>
      <t>5</t>
    </r>
  </si>
  <si>
    <t xml:space="preserve">        4:    Polynesian Airlines is now called Samoa Airways</t>
  </si>
  <si>
    <t xml:space="preserve">        5:    Air Pacific is now called Fiji Airways</t>
  </si>
  <si>
    <t xml:space="preserve">             Ministry for Revenue; Customs Division and Samoa Bureau of Statistics.</t>
  </si>
  <si>
    <r>
      <t xml:space="preserve">  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>Provisional figures</t>
    </r>
  </si>
  <si>
    <t xml:space="preserve">          2: Figures are subject to rounding errors</t>
  </si>
  <si>
    <t>Returning Residents</t>
  </si>
  <si>
    <t>Temporary Residents</t>
  </si>
  <si>
    <t xml:space="preserve">              (v)  Exclude Cruise Liner Passengers.</t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</si>
  <si>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Ministry of the Prime Minister and Cabinet; Immigration Division, </t>
    </r>
  </si>
  <si>
    <r>
      <t xml:space="preserve"> 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Visitors here, exclude transit.</t>
    </r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</si>
  <si>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  Ministry of the Prime Minister and Cabinet; Immigration Division, Ministry for Revenue; </t>
    </r>
  </si>
  <si>
    <r>
      <t xml:space="preserve">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   Total visitors include transit.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</si>
  <si>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>:   Ministry of the Prime Minister and Cabinet; Immigration Division, Ministry for Revenue; Customs Division and Samoa Bureau of Statistics.</t>
    </r>
  </si>
  <si>
    <r>
      <t xml:space="preserve"> </t>
    </r>
    <r>
      <rPr>
        <b/>
        <sz val="9"/>
        <rFont val="Bookman Old Style"/>
        <family val="1"/>
      </rPr>
      <t>Note</t>
    </r>
    <r>
      <rPr>
        <sz val="9"/>
        <rFont val="Bookman Old Style"/>
        <family val="1"/>
      </rPr>
      <t xml:space="preserve">  :    Overall visitors include transit.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</si>
  <si>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>:   Ministry of the Prime Minister and Cabinet; Immigration Division, Ministry for Revenue; Customs Division, and Samoa Bureau of Statistics.</t>
    </r>
  </si>
  <si>
    <r>
      <t xml:space="preserve">           …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Denote not yet available</t>
    </r>
  </si>
  <si>
    <r>
      <t xml:space="preserve">          </t>
    </r>
    <r>
      <rPr>
        <sz val="9"/>
        <rFont val="Bookman Old Style"/>
        <family val="1"/>
      </rPr>
      <t>1: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Provisional figures</t>
    </r>
  </si>
  <si>
    <r>
      <t xml:space="preserve">                </t>
    </r>
    <r>
      <rPr>
        <sz val="9"/>
        <rFont val="Bookman Old Style"/>
        <family val="1"/>
      </rPr>
      <t>and Samoa Bureau of Statistics.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</si>
  <si>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 xml:space="preserve"> :   Ministry of the Prime Minister and Cabinet- Immigration Division; Ministry for Revenue- Customs Division</t>
    </r>
  </si>
  <si>
    <t>…</t>
  </si>
  <si>
    <t xml:space="preserve">February </t>
  </si>
  <si>
    <t xml:space="preserve">January </t>
  </si>
  <si>
    <t>464</t>
  </si>
  <si>
    <t>21,129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</si>
  <si>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</si>
  <si>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</si>
  <si>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</si>
  <si>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</si>
  <si>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</si>
  <si>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</si>
  <si>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</si>
  <si>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</si>
  <si>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</si>
  <si>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</si>
  <si>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2018</t>
  </si>
  <si>
    <t xml:space="preserve">November </t>
  </si>
  <si>
    <t xml:space="preserve">June </t>
  </si>
  <si>
    <t xml:space="preserve">April </t>
  </si>
  <si>
    <t>2017</t>
  </si>
  <si>
    <t xml:space="preserve">December </t>
  </si>
  <si>
    <t>2016</t>
  </si>
  <si>
    <t>2015</t>
  </si>
  <si>
    <t>Migration</t>
  </si>
  <si>
    <t xml:space="preserve">Sea </t>
  </si>
  <si>
    <t xml:space="preserve">Air </t>
  </si>
  <si>
    <t>Period</t>
  </si>
  <si>
    <t>Net</t>
  </si>
  <si>
    <t>Total Departures</t>
  </si>
  <si>
    <t>Total Arrivals</t>
  </si>
  <si>
    <t>Visitors Arrivals</t>
  </si>
  <si>
    <r>
      <t>Table 1:    Monthly Arrival and Departure by Mode of Travel and Net Migration, 2008 - 2019</t>
    </r>
    <r>
      <rPr>
        <u val="single"/>
        <vertAlign val="superscript"/>
        <sz val="10"/>
        <rFont val="Bookman Old Style"/>
        <family val="1"/>
      </rPr>
      <t>1</t>
    </r>
  </si>
  <si>
    <t>Country of Usual Residence</t>
  </si>
  <si>
    <r>
      <t xml:space="preserve">Table 2: Total Arrivals by Age,Purpose of Entry and Sex, August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</si>
  <si>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3: Total Visitors Arrivals by Country of Usual Residence and Mode of Travel, August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</si>
  <si>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4: Total Visitors by Usual Residence and Pupose of Visit, August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</si>
  <si>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5: Total Arrivals by Carrier and Purpose of Entry, August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</si>
  <si>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6: Visitors by Duration of Stay and Place of Stay, August 2019 </t>
    </r>
    <r>
      <rPr>
        <u val="single"/>
        <vertAlign val="superscript"/>
        <sz val="10"/>
        <rFont val="Bookman Old Style"/>
        <family val="1"/>
      </rPr>
      <t>1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</si>
</sst>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;[Red]#,##0"/>
    <numFmt numFmtId="173" formatCode="0.0"/>
    <numFmt numFmtId="174" formatCode="0.0;[Red]0.0"/>
    <numFmt numFmtId="175" formatCode="0.00;[Red]0.00"/>
    <numFmt numFmtId="176" formatCode="#,##0.0"/>
    <numFmt numFmtId="177" formatCode="0.000;[Red]0.000"/>
    <numFmt numFmtId="178" formatCode="0.000"/>
    <numFmt numFmtId="179" formatCode="0.0000"/>
    <numFmt numFmtId="180" formatCode="0.0000000"/>
    <numFmt numFmtId="181" formatCode="0.000000"/>
    <numFmt numFmtId="182" formatCode="0.00000"/>
    <numFmt numFmtId="183" formatCode="[$-409]dddd\,\ mmmm\ dd\,\ yyyy"/>
    <numFmt numFmtId="184" formatCode="[$-409]h:mm:ss\ AM/PM"/>
    <numFmt numFmtId="185" formatCode="0;[Red]0"/>
    <numFmt numFmtId="186" formatCode="#,##0.00;[Red]#,##0.00"/>
    <numFmt numFmtId="187" formatCode="#,##0.0;[Red]#,##0.0"/>
    <numFmt numFmtId="188" formatCode="#,##0.000"/>
    <numFmt numFmtId="189" formatCode="_(* #,##0_);_(* \(#,##0\);_(* &quot;-&quot;??_);_(@_)"/>
    <numFmt numFmtId="190" formatCode="0.00000000"/>
    <numFmt numFmtId="191" formatCode="\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dd/mmm"/>
    <numFmt numFmtId="197" formatCode="_(* #,##0.0_);_(* \(#,##0.0\);_(* &quot;-&quot;??_);_(@_)"/>
    <numFmt numFmtId="198" formatCode="_(* #,##0.000_);_(* \(#,##0.000\);_(* &quot;-&quot;??_);_(@_)"/>
  </numFmts>
  <fonts count="62">
    <font>
      <sz val="10"/>
      <name val="Arial"/>
      <family val="0"/>
    </font>
    <font>
      <u val="single"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u val="single"/>
      <sz val="11"/>
      <name val="Bookman Old Style"/>
      <family val="1"/>
    </font>
    <font>
      <sz val="11"/>
      <name val="Bookman Old Style"/>
      <family val="1"/>
    </font>
    <font>
      <b/>
      <u val="single"/>
      <sz val="11"/>
      <name val="Arial"/>
      <family val="2"/>
    </font>
    <font>
      <sz val="11"/>
      <name val="Arial"/>
      <family val="2"/>
    </font>
    <font>
      <b/>
      <sz val="10"/>
      <name val="Bookman Old Style"/>
      <family val="1"/>
    </font>
    <font>
      <sz val="9"/>
      <name val="Arial"/>
      <family val="2"/>
    </font>
    <font>
      <u val="single"/>
      <sz val="9"/>
      <name val="Bookman Old Style"/>
      <family val="1"/>
    </font>
    <font>
      <b/>
      <sz val="9"/>
      <color indexed="63"/>
      <name val="Bookman Old Style"/>
      <family val="1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u val="single"/>
      <vertAlign val="superscript"/>
      <sz val="10"/>
      <name val="Bookman Old Style"/>
      <family val="1"/>
    </font>
    <font>
      <b/>
      <vertAlign val="superscript"/>
      <sz val="9"/>
      <name val="Bookman Old Style"/>
      <family val="1"/>
    </font>
    <font>
      <b/>
      <vertAlign val="superscript"/>
      <sz val="8"/>
      <name val="Bookman Old Style"/>
      <family val="1"/>
    </font>
    <font>
      <vertAlign val="superscript"/>
      <sz val="8"/>
      <name val="Bookman Old Style"/>
      <family val="1"/>
    </font>
    <font>
      <sz val="8"/>
      <name val="Arial Narrow"/>
      <family val="2"/>
    </font>
    <font>
      <vertAlign val="superscript"/>
      <sz val="10"/>
      <name val="Arial"/>
      <family val="2"/>
    </font>
    <font>
      <b/>
      <u val="single"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3" fontId="15" fillId="0" borderId="0" xfId="0" applyNumberFormat="1" applyFont="1" applyBorder="1" applyAlignment="1" quotePrefix="1">
      <alignment horizontal="center"/>
    </xf>
    <xf numFmtId="3" fontId="15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5" fillId="0" borderId="11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 horizontal="right"/>
    </xf>
    <xf numFmtId="17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3" fontId="15" fillId="0" borderId="1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0" fontId="45" fillId="0" borderId="0" xfId="59">
      <alignment/>
      <protection/>
    </xf>
    <xf numFmtId="0" fontId="45" fillId="0" borderId="0" xfId="59">
      <alignment/>
      <protection/>
    </xf>
    <xf numFmtId="0" fontId="45" fillId="0" borderId="0" xfId="59">
      <alignment/>
      <protection/>
    </xf>
    <xf numFmtId="0" fontId="45" fillId="0" borderId="0" xfId="59">
      <alignment/>
      <protection/>
    </xf>
    <xf numFmtId="0" fontId="45" fillId="0" borderId="0" xfId="59">
      <alignment/>
      <protection/>
    </xf>
    <xf numFmtId="0" fontId="45" fillId="0" borderId="0" xfId="59">
      <alignment/>
      <protection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173" fontId="19" fillId="0" borderId="0" xfId="0" applyNumberFormat="1" applyFont="1" applyFill="1" applyBorder="1" applyAlignment="1">
      <alignment horizontal="right" vertical="center"/>
    </xf>
    <xf numFmtId="173" fontId="19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3" fontId="19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173" fontId="15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9" fontId="19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187" fontId="19" fillId="0" borderId="0" xfId="0" applyNumberFormat="1" applyFont="1" applyFill="1" applyBorder="1" applyAlignment="1">
      <alignment horizontal="right" vertical="center"/>
    </xf>
    <xf numFmtId="174" fontId="15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right" vertical="center"/>
    </xf>
    <xf numFmtId="3" fontId="15" fillId="0" borderId="12" xfId="0" applyNumberFormat="1" applyFont="1" applyBorder="1" applyAlignment="1">
      <alignment/>
    </xf>
    <xf numFmtId="1" fontId="19" fillId="0" borderId="14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73" fontId="19" fillId="0" borderId="11" xfId="0" applyNumberFormat="1" applyFont="1" applyFill="1" applyBorder="1" applyAlignment="1">
      <alignment horizontal="right" vertical="center"/>
    </xf>
    <xf numFmtId="9" fontId="19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right" vertical="center"/>
    </xf>
    <xf numFmtId="3" fontId="19" fillId="0" borderId="12" xfId="0" applyNumberFormat="1" applyFont="1" applyFill="1" applyBorder="1" applyAlignment="1">
      <alignment horizontal="right" vertical="center"/>
    </xf>
    <xf numFmtId="3" fontId="19" fillId="0" borderId="12" xfId="0" applyNumberFormat="1" applyFont="1" applyFill="1" applyBorder="1" applyAlignment="1">
      <alignment horizontal="right"/>
    </xf>
    <xf numFmtId="3" fontId="19" fillId="0" borderId="14" xfId="0" applyNumberFormat="1" applyFont="1" applyFill="1" applyBorder="1" applyAlignment="1">
      <alignment horizontal="right" vertical="center"/>
    </xf>
    <xf numFmtId="173" fontId="19" fillId="0" borderId="17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2" fontId="19" fillId="0" borderId="12" xfId="0" applyNumberFormat="1" applyFont="1" applyFill="1" applyBorder="1" applyAlignment="1">
      <alignment horizontal="right" vertical="center"/>
    </xf>
    <xf numFmtId="173" fontId="19" fillId="0" borderId="11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3" fontId="19" fillId="0" borderId="17" xfId="0" applyNumberFormat="1" applyFont="1" applyFill="1" applyBorder="1" applyAlignment="1">
      <alignment horizontal="right"/>
    </xf>
    <xf numFmtId="173" fontId="19" fillId="0" borderId="11" xfId="0" applyNumberFormat="1" applyFont="1" applyFill="1" applyBorder="1" applyAlignment="1">
      <alignment horizontal="right"/>
    </xf>
    <xf numFmtId="173" fontId="15" fillId="0" borderId="11" xfId="0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174" fontId="15" fillId="0" borderId="11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" fontId="19" fillId="0" borderId="13" xfId="0" applyNumberFormat="1" applyFont="1" applyFill="1" applyBorder="1" applyAlignment="1">
      <alignment horizontal="right"/>
    </xf>
    <xf numFmtId="0" fontId="3" fillId="0" borderId="0" xfId="67" applyFont="1" applyFill="1" applyAlignment="1">
      <alignment vertical="center"/>
      <protection/>
    </xf>
    <xf numFmtId="0" fontId="15" fillId="0" borderId="12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3" fontId="15" fillId="0" borderId="0" xfId="0" applyNumberFormat="1" applyFont="1" applyAlignment="1">
      <alignment/>
    </xf>
    <xf numFmtId="1" fontId="19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174" fontId="19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3" fontId="15" fillId="0" borderId="12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49" fontId="15" fillId="0" borderId="0" xfId="0" applyNumberFormat="1" applyFont="1" applyFill="1" applyBorder="1" applyAlignment="1">
      <alignment horizontal="right"/>
    </xf>
    <xf numFmtId="3" fontId="19" fillId="33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left"/>
    </xf>
    <xf numFmtId="189" fontId="15" fillId="0" borderId="15" xfId="44" applyNumberFormat="1" applyFont="1" applyFill="1" applyBorder="1" applyAlignment="1">
      <alignment horizontal="right"/>
    </xf>
    <xf numFmtId="189" fontId="15" fillId="0" borderId="13" xfId="44" applyNumberFormat="1" applyFont="1" applyFill="1" applyBorder="1" applyAlignment="1">
      <alignment horizontal="right"/>
    </xf>
    <xf numFmtId="49" fontId="15" fillId="0" borderId="13" xfId="0" applyNumberFormat="1" applyFont="1" applyFill="1" applyBorder="1" applyAlignment="1">
      <alignment horizontal="left"/>
    </xf>
    <xf numFmtId="189" fontId="15" fillId="0" borderId="18" xfId="44" applyNumberFormat="1" applyFont="1" applyFill="1" applyBorder="1" applyAlignment="1">
      <alignment horizontal="right"/>
    </xf>
    <xf numFmtId="49" fontId="15" fillId="0" borderId="11" xfId="0" applyNumberFormat="1" applyFont="1" applyFill="1" applyBorder="1" applyAlignment="1">
      <alignment horizontal="right"/>
    </xf>
    <xf numFmtId="49" fontId="15" fillId="0" borderId="17" xfId="0" applyNumberFormat="1" applyFont="1" applyFill="1" applyBorder="1" applyAlignment="1">
      <alignment horizontal="right"/>
    </xf>
    <xf numFmtId="3" fontId="15" fillId="33" borderId="11" xfId="0" applyNumberFormat="1" applyFont="1" applyFill="1" applyBorder="1" applyAlignment="1">
      <alignment horizontal="right"/>
    </xf>
    <xf numFmtId="3" fontId="15" fillId="0" borderId="17" xfId="0" applyNumberFormat="1" applyFont="1" applyFill="1" applyBorder="1" applyAlignment="1">
      <alignment horizontal="right"/>
    </xf>
    <xf numFmtId="49" fontId="15" fillId="0" borderId="11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9" fontId="15" fillId="0" borderId="18" xfId="0" applyNumberFormat="1" applyFont="1" applyFill="1" applyBorder="1" applyAlignment="1">
      <alignment horizontal="left"/>
    </xf>
    <xf numFmtId="3" fontId="15" fillId="33" borderId="18" xfId="0" applyNumberFormat="1" applyFont="1" applyFill="1" applyBorder="1" applyAlignment="1">
      <alignment horizontal="right"/>
    </xf>
    <xf numFmtId="189" fontId="15" fillId="0" borderId="19" xfId="44" applyNumberFormat="1" applyFont="1" applyFill="1" applyBorder="1" applyAlignment="1">
      <alignment horizontal="right"/>
    </xf>
    <xf numFmtId="0" fontId="15" fillId="0" borderId="13" xfId="0" applyNumberFormat="1" applyFont="1" applyFill="1" applyBorder="1" applyAlignment="1">
      <alignment horizontal="right"/>
    </xf>
    <xf numFmtId="3" fontId="15" fillId="0" borderId="15" xfId="0" applyNumberFormat="1" applyFont="1" applyFill="1" applyBorder="1" applyAlignment="1">
      <alignment horizontal="right"/>
    </xf>
    <xf numFmtId="3" fontId="15" fillId="33" borderId="13" xfId="0" applyNumberFormat="1" applyFont="1" applyFill="1" applyBorder="1" applyAlignment="1">
      <alignment horizontal="right"/>
    </xf>
    <xf numFmtId="3" fontId="15" fillId="0" borderId="13" xfId="0" applyNumberFormat="1" applyFont="1" applyFill="1" applyBorder="1" applyAlignment="1">
      <alignment horizontal="right"/>
    </xf>
    <xf numFmtId="3" fontId="15" fillId="33" borderId="19" xfId="0" applyNumberFormat="1" applyFont="1" applyFill="1" applyBorder="1" applyAlignment="1">
      <alignment horizontal="right"/>
    </xf>
    <xf numFmtId="0" fontId="15" fillId="0" borderId="11" xfId="0" applyNumberFormat="1" applyFont="1" applyFill="1" applyBorder="1" applyAlignment="1">
      <alignment horizontal="right"/>
    </xf>
    <xf numFmtId="3" fontId="15" fillId="33" borderId="20" xfId="0" applyNumberFormat="1" applyFont="1" applyFill="1" applyBorder="1" applyAlignment="1">
      <alignment horizontal="right"/>
    </xf>
    <xf numFmtId="49" fontId="15" fillId="0" borderId="20" xfId="0" applyNumberFormat="1" applyFont="1" applyFill="1" applyBorder="1" applyAlignment="1">
      <alignment horizontal="left"/>
    </xf>
    <xf numFmtId="3" fontId="15" fillId="33" borderId="12" xfId="0" applyNumberFormat="1" applyFont="1" applyFill="1" applyBorder="1" applyAlignment="1">
      <alignment horizontal="right"/>
    </xf>
    <xf numFmtId="3" fontId="15" fillId="0" borderId="18" xfId="0" applyNumberFormat="1" applyFont="1" applyFill="1" applyBorder="1" applyAlignment="1">
      <alignment horizontal="right"/>
    </xf>
    <xf numFmtId="3" fontId="19" fillId="0" borderId="15" xfId="0" applyNumberFormat="1" applyFont="1" applyFill="1" applyBorder="1" applyAlignment="1">
      <alignment horizontal="right"/>
    </xf>
    <xf numFmtId="3" fontId="15" fillId="33" borderId="15" xfId="0" applyNumberFormat="1" applyFont="1" applyFill="1" applyBorder="1" applyAlignment="1">
      <alignment horizontal="right"/>
    </xf>
    <xf numFmtId="49" fontId="15" fillId="0" borderId="19" xfId="0" applyNumberFormat="1" applyFont="1" applyFill="1" applyBorder="1" applyAlignment="1">
      <alignment horizontal="left"/>
    </xf>
    <xf numFmtId="3" fontId="19" fillId="33" borderId="12" xfId="0" applyNumberFormat="1" applyFont="1" applyFill="1" applyBorder="1" applyAlignment="1">
      <alignment horizontal="right"/>
    </xf>
    <xf numFmtId="3" fontId="15" fillId="0" borderId="17" xfId="0" applyNumberFormat="1" applyFont="1" applyBorder="1" applyAlignment="1">
      <alignment/>
    </xf>
    <xf numFmtId="3" fontId="15" fillId="33" borderId="17" xfId="0" applyNumberFormat="1" applyFont="1" applyFill="1" applyBorder="1" applyAlignment="1">
      <alignment horizontal="right"/>
    </xf>
    <xf numFmtId="3" fontId="15" fillId="0" borderId="20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33" borderId="12" xfId="58" applyNumberFormat="1" applyFont="1" applyFill="1" applyBorder="1" applyAlignment="1">
      <alignment horizontal="right"/>
      <protection/>
    </xf>
    <xf numFmtId="3" fontId="19" fillId="33" borderId="15" xfId="0" applyNumberFormat="1" applyFont="1" applyFill="1" applyBorder="1" applyAlignment="1">
      <alignment horizontal="right"/>
    </xf>
    <xf numFmtId="3" fontId="15" fillId="0" borderId="19" xfId="0" applyNumberFormat="1" applyFont="1" applyFill="1" applyBorder="1" applyAlignment="1">
      <alignment horizontal="right"/>
    </xf>
    <xf numFmtId="3" fontId="15" fillId="0" borderId="19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19" fillId="33" borderId="17" xfId="0" applyNumberFormat="1" applyFont="1" applyFill="1" applyBorder="1" applyAlignment="1">
      <alignment horizontal="right"/>
    </xf>
    <xf numFmtId="3" fontId="15" fillId="0" borderId="20" xfId="0" applyNumberFormat="1" applyFont="1" applyFill="1" applyBorder="1" applyAlignment="1">
      <alignment horizontal="right"/>
    </xf>
    <xf numFmtId="0" fontId="15" fillId="0" borderId="17" xfId="0" applyNumberFormat="1" applyFont="1" applyFill="1" applyBorder="1" applyAlignment="1">
      <alignment horizontal="right"/>
    </xf>
    <xf numFmtId="0" fontId="15" fillId="0" borderId="12" xfId="0" applyNumberFormat="1" applyFont="1" applyFill="1" applyBorder="1" applyAlignment="1">
      <alignment horizontal="right"/>
    </xf>
    <xf numFmtId="3" fontId="15" fillId="0" borderId="12" xfId="58" applyNumberFormat="1" applyFont="1" applyFill="1" applyBorder="1" applyAlignment="1">
      <alignment horizontal="right"/>
      <protection/>
    </xf>
    <xf numFmtId="3" fontId="4" fillId="33" borderId="12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3" fontId="4" fillId="33" borderId="18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2" xfId="0" applyFont="1" applyBorder="1" applyAlignment="1">
      <alignment/>
    </xf>
    <xf numFmtId="189" fontId="15" fillId="0" borderId="12" xfId="44" applyNumberFormat="1" applyFont="1" applyFill="1" applyBorder="1" applyAlignment="1">
      <alignment horizontal="right"/>
    </xf>
    <xf numFmtId="189" fontId="15" fillId="0" borderId="0" xfId="44" applyNumberFormat="1" applyFont="1" applyFill="1" applyBorder="1" applyAlignment="1">
      <alignment horizontal="right"/>
    </xf>
    <xf numFmtId="3" fontId="19" fillId="0" borderId="13" xfId="42" applyNumberFormat="1" applyFont="1" applyFill="1" applyBorder="1" applyAlignment="1">
      <alignment horizontal="right"/>
    </xf>
    <xf numFmtId="3" fontId="19" fillId="0" borderId="12" xfId="42" applyNumberFormat="1" applyFont="1" applyFill="1" applyBorder="1" applyAlignment="1">
      <alignment horizontal="right"/>
    </xf>
    <xf numFmtId="189" fontId="19" fillId="0" borderId="11" xfId="44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center"/>
    </xf>
    <xf numFmtId="49" fontId="19" fillId="0" borderId="20" xfId="0" applyNumberFormat="1" applyFont="1" applyFill="1" applyBorder="1" applyAlignment="1">
      <alignment horizontal="left"/>
    </xf>
    <xf numFmtId="189" fontId="19" fillId="0" borderId="20" xfId="44" applyNumberFormat="1" applyFont="1" applyFill="1" applyBorder="1" applyAlignment="1">
      <alignment horizontal="right"/>
    </xf>
    <xf numFmtId="1" fontId="19" fillId="0" borderId="13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9" fillId="34" borderId="1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19" fillId="0" borderId="13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173" fontId="19" fillId="0" borderId="17" xfId="0" applyNumberFormat="1" applyFont="1" applyFill="1" applyBorder="1" applyAlignment="1">
      <alignment horizontal="center" vertical="center"/>
    </xf>
    <xf numFmtId="173" fontId="19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7" xfId="66"/>
    <cellStyle name="Normal 2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zoomScaleSheetLayoutView="110" workbookViewId="0" topLeftCell="A46">
      <selection activeCell="T63" sqref="T63"/>
    </sheetView>
  </sheetViews>
  <sheetFormatPr defaultColWidth="9.140625" defaultRowHeight="12.75"/>
  <cols>
    <col min="1" max="1" width="1.57421875" style="0" customWidth="1"/>
    <col min="2" max="2" width="11.28125" style="0" customWidth="1"/>
    <col min="3" max="11" width="9.57421875" style="0" customWidth="1"/>
    <col min="12" max="12" width="10.8515625" style="0" customWidth="1"/>
    <col min="13" max="13" width="5.57421875" style="0" customWidth="1"/>
  </cols>
  <sheetData>
    <row r="1" spans="2:12" ht="18.75" customHeight="1">
      <c r="B1" s="201" t="s">
        <v>172</v>
      </c>
      <c r="C1" s="202"/>
      <c r="D1" s="202"/>
      <c r="E1" s="203"/>
      <c r="F1" s="202"/>
      <c r="G1" s="202"/>
      <c r="H1" s="202"/>
      <c r="I1" s="201"/>
      <c r="J1" s="200"/>
      <c r="K1" s="200"/>
      <c r="L1" s="200"/>
    </row>
    <row r="2" spans="2:12" ht="5.25" customHeight="1"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2:12" ht="13.5">
      <c r="B3" s="199"/>
      <c r="C3" s="217" t="s">
        <v>171</v>
      </c>
      <c r="D3" s="218"/>
      <c r="E3" s="219"/>
      <c r="F3" s="220" t="s">
        <v>170</v>
      </c>
      <c r="G3" s="221"/>
      <c r="H3" s="222"/>
      <c r="I3" s="218" t="s">
        <v>169</v>
      </c>
      <c r="J3" s="218"/>
      <c r="K3" s="218"/>
      <c r="L3" s="198" t="s">
        <v>168</v>
      </c>
    </row>
    <row r="4" spans="2:12" ht="12.75">
      <c r="B4" s="197" t="s">
        <v>167</v>
      </c>
      <c r="C4" s="194" t="s">
        <v>166</v>
      </c>
      <c r="D4" s="195" t="s">
        <v>165</v>
      </c>
      <c r="E4" s="196" t="s">
        <v>0</v>
      </c>
      <c r="F4" s="194" t="s">
        <v>1</v>
      </c>
      <c r="G4" s="195" t="s">
        <v>2</v>
      </c>
      <c r="H4" s="196" t="s">
        <v>0</v>
      </c>
      <c r="I4" s="195" t="s">
        <v>1</v>
      </c>
      <c r="J4" s="195" t="s">
        <v>2</v>
      </c>
      <c r="K4" s="195" t="s">
        <v>0</v>
      </c>
      <c r="L4" s="194" t="s">
        <v>164</v>
      </c>
    </row>
    <row r="5" spans="2:12" ht="13.5" hidden="1">
      <c r="B5" s="184">
        <v>2007</v>
      </c>
      <c r="C5" s="193">
        <v>118653</v>
      </c>
      <c r="D5" s="192">
        <v>3703</v>
      </c>
      <c r="E5" s="191">
        <f>C5+D5</f>
        <v>122356</v>
      </c>
      <c r="F5" s="193">
        <v>150584</v>
      </c>
      <c r="G5" s="192">
        <v>7635</v>
      </c>
      <c r="H5" s="191">
        <f>F5+G5</f>
        <v>158219</v>
      </c>
      <c r="I5" s="190">
        <v>158099</v>
      </c>
      <c r="J5" s="190">
        <v>8578</v>
      </c>
      <c r="K5" s="190">
        <f>I5+J5</f>
        <v>166677</v>
      </c>
      <c r="L5" s="189">
        <v>-8458</v>
      </c>
    </row>
    <row r="6" spans="2:12" ht="13.5">
      <c r="B6" s="184">
        <v>2008</v>
      </c>
      <c r="C6" s="180">
        <v>118459</v>
      </c>
      <c r="D6" s="179">
        <v>3743</v>
      </c>
      <c r="E6" s="178">
        <f>C6+D6</f>
        <v>122202</v>
      </c>
      <c r="F6" s="180">
        <v>151883</v>
      </c>
      <c r="G6" s="179">
        <v>8628</v>
      </c>
      <c r="H6" s="178">
        <f>F6+G6</f>
        <v>160511</v>
      </c>
      <c r="I6" s="179">
        <v>161482</v>
      </c>
      <c r="J6" s="179">
        <v>9908</v>
      </c>
      <c r="K6" s="179">
        <f>I6+J6</f>
        <v>171390</v>
      </c>
      <c r="L6" s="187">
        <f>H6-K6</f>
        <v>-10879</v>
      </c>
    </row>
    <row r="7" spans="2:12" ht="13.5">
      <c r="B7" s="184">
        <v>2009</v>
      </c>
      <c r="C7" s="180">
        <v>127327</v>
      </c>
      <c r="D7" s="179">
        <v>1978</v>
      </c>
      <c r="E7" s="178">
        <f>C7+D7</f>
        <v>129305</v>
      </c>
      <c r="F7" s="180">
        <v>161858</v>
      </c>
      <c r="G7" s="179">
        <v>5261</v>
      </c>
      <c r="H7" s="178">
        <f>F7+G7</f>
        <v>167119</v>
      </c>
      <c r="I7" s="179">
        <v>156768</v>
      </c>
      <c r="J7" s="179">
        <v>6267</v>
      </c>
      <c r="K7" s="179">
        <f>I7+J7</f>
        <v>163035</v>
      </c>
      <c r="L7" s="187">
        <v>4084</v>
      </c>
    </row>
    <row r="8" spans="2:12" ht="13.5">
      <c r="B8" s="184">
        <v>2010</v>
      </c>
      <c r="C8" s="180">
        <v>126970</v>
      </c>
      <c r="D8" s="179">
        <v>2530</v>
      </c>
      <c r="E8" s="178">
        <f>C8+D8</f>
        <v>129500</v>
      </c>
      <c r="F8" s="180">
        <v>162052</v>
      </c>
      <c r="G8" s="179">
        <v>5539</v>
      </c>
      <c r="H8" s="178">
        <f>F8+G8</f>
        <v>167591</v>
      </c>
      <c r="I8" s="179">
        <v>164426</v>
      </c>
      <c r="J8" s="179">
        <v>6326</v>
      </c>
      <c r="K8" s="179">
        <f>I8+J8</f>
        <v>170752</v>
      </c>
      <c r="L8" s="187">
        <f>H8-K8</f>
        <v>-3161</v>
      </c>
    </row>
    <row r="9" spans="2:12" ht="12.75">
      <c r="B9" s="188">
        <v>2011</v>
      </c>
      <c r="C9" s="180">
        <v>124706</v>
      </c>
      <c r="D9" s="40">
        <v>2898</v>
      </c>
      <c r="E9" s="183">
        <f>C9+D9</f>
        <v>127604</v>
      </c>
      <c r="F9" s="181">
        <v>159660</v>
      </c>
      <c r="G9" s="40">
        <v>5738</v>
      </c>
      <c r="H9" s="183">
        <f>F9+G9</f>
        <v>165398</v>
      </c>
      <c r="I9" s="40">
        <v>163605</v>
      </c>
      <c r="J9" s="40">
        <v>6216</v>
      </c>
      <c r="K9" s="40">
        <f>I9+J9</f>
        <v>169821</v>
      </c>
      <c r="L9" s="177">
        <v>-4423</v>
      </c>
    </row>
    <row r="10" spans="2:12" ht="13.5">
      <c r="B10" s="184">
        <v>2012</v>
      </c>
      <c r="C10" s="181">
        <v>131945</v>
      </c>
      <c r="D10" s="40">
        <v>2749</v>
      </c>
      <c r="E10" s="183">
        <v>134694</v>
      </c>
      <c r="F10" s="181">
        <v>167211</v>
      </c>
      <c r="G10" s="40">
        <v>5509</v>
      </c>
      <c r="H10" s="183">
        <v>172720</v>
      </c>
      <c r="I10" s="40">
        <v>167842</v>
      </c>
      <c r="J10" s="40">
        <v>6297</v>
      </c>
      <c r="K10" s="40">
        <v>174139</v>
      </c>
      <c r="L10" s="187">
        <f>H10-K10</f>
        <v>-1419</v>
      </c>
    </row>
    <row r="11" spans="2:12" ht="13.5">
      <c r="B11" s="184">
        <v>2013</v>
      </c>
      <c r="C11" s="181">
        <v>122171</v>
      </c>
      <c r="D11" s="40">
        <v>2502</v>
      </c>
      <c r="E11" s="183">
        <f>C11+D11</f>
        <v>124673</v>
      </c>
      <c r="F11" s="181">
        <v>157542</v>
      </c>
      <c r="G11" s="40">
        <v>5335</v>
      </c>
      <c r="H11" s="183">
        <f>F11+G11</f>
        <v>162877</v>
      </c>
      <c r="I11" s="40">
        <v>162333</v>
      </c>
      <c r="J11" s="40">
        <v>5885</v>
      </c>
      <c r="K11" s="40">
        <f>I11+J11</f>
        <v>168218</v>
      </c>
      <c r="L11" s="177">
        <v>-5341</v>
      </c>
    </row>
    <row r="12" spans="2:12" ht="13.5">
      <c r="B12" s="184">
        <v>2014</v>
      </c>
      <c r="C12" s="177">
        <v>128623</v>
      </c>
      <c r="D12" s="186">
        <v>3172</v>
      </c>
      <c r="E12" s="185">
        <f>C12+D12</f>
        <v>131795</v>
      </c>
      <c r="F12" s="181">
        <v>166075</v>
      </c>
      <c r="G12" s="40">
        <v>7638</v>
      </c>
      <c r="H12" s="183">
        <f>SUM(F12:G12)</f>
        <v>173713</v>
      </c>
      <c r="I12" s="40">
        <v>170742</v>
      </c>
      <c r="J12" s="40">
        <v>8275</v>
      </c>
      <c r="K12" s="40">
        <f>I12+J12</f>
        <v>179017</v>
      </c>
      <c r="L12" s="177">
        <f>H12-K12</f>
        <v>-5304</v>
      </c>
    </row>
    <row r="13" spans="2:12" ht="13.5">
      <c r="B13" s="184">
        <v>2015</v>
      </c>
      <c r="C13" s="181">
        <v>135012</v>
      </c>
      <c r="D13" s="40">
        <v>4031</v>
      </c>
      <c r="E13" s="183">
        <f>C13+D13</f>
        <v>139043</v>
      </c>
      <c r="F13" s="181">
        <v>176782</v>
      </c>
      <c r="G13" s="40">
        <v>8248</v>
      </c>
      <c r="H13" s="183">
        <f>F13+G13</f>
        <v>185030</v>
      </c>
      <c r="I13" s="40">
        <v>181343</v>
      </c>
      <c r="J13" s="40">
        <v>8867</v>
      </c>
      <c r="K13" s="40">
        <f>I13+J13</f>
        <v>190210</v>
      </c>
      <c r="L13" s="177">
        <f>SUM(L18:L29)</f>
        <v>-5180</v>
      </c>
    </row>
    <row r="14" spans="2:12" ht="13.5">
      <c r="B14" s="182" t="s">
        <v>162</v>
      </c>
      <c r="C14" s="181">
        <f>SUM(C31:C42)</f>
        <v>140288</v>
      </c>
      <c r="D14" s="40">
        <f>SUM(D31:D42)</f>
        <v>5801</v>
      </c>
      <c r="E14" s="183">
        <f>C14+D14</f>
        <v>146089</v>
      </c>
      <c r="F14" s="40">
        <f>SUM(F31:F42)</f>
        <v>186810</v>
      </c>
      <c r="G14" s="40">
        <f>SUM(G31:G42)</f>
        <v>10586</v>
      </c>
      <c r="H14" s="40">
        <f>F14+G14</f>
        <v>197396</v>
      </c>
      <c r="I14" s="180">
        <f>SUM(I31:I42)</f>
        <v>193759</v>
      </c>
      <c r="J14" s="179">
        <f>SUM(J31:J42)</f>
        <v>9955</v>
      </c>
      <c r="K14" s="178">
        <f>I14+J14</f>
        <v>203714</v>
      </c>
      <c r="L14" s="177">
        <f>H14-K14</f>
        <v>-6318</v>
      </c>
    </row>
    <row r="15" spans="2:12" ht="13.5">
      <c r="B15" s="182" t="s">
        <v>160</v>
      </c>
      <c r="C15" s="181">
        <f aca="true" t="shared" si="0" ref="C15:K15">SUM(C44:C55)</f>
        <v>153468</v>
      </c>
      <c r="D15" s="40">
        <f t="shared" si="0"/>
        <v>4047</v>
      </c>
      <c r="E15" s="40">
        <f t="shared" si="0"/>
        <v>157515</v>
      </c>
      <c r="F15" s="181">
        <f t="shared" si="0"/>
        <v>204105</v>
      </c>
      <c r="G15" s="40">
        <f t="shared" si="0"/>
        <v>8135</v>
      </c>
      <c r="H15" s="40">
        <f t="shared" si="0"/>
        <v>212240</v>
      </c>
      <c r="I15" s="180">
        <f t="shared" si="0"/>
        <v>210827</v>
      </c>
      <c r="J15" s="179">
        <f t="shared" si="0"/>
        <v>9228</v>
      </c>
      <c r="K15" s="178">
        <f t="shared" si="0"/>
        <v>220055</v>
      </c>
      <c r="L15" s="177">
        <f>H15-K15</f>
        <v>-7815</v>
      </c>
    </row>
    <row r="16" spans="2:12" ht="13.5">
      <c r="B16" s="209">
        <v>2018</v>
      </c>
      <c r="C16" s="181">
        <v>167651</v>
      </c>
      <c r="D16" s="40">
        <v>4845</v>
      </c>
      <c r="E16" s="183">
        <v>172496</v>
      </c>
      <c r="F16" s="40">
        <v>227487</v>
      </c>
      <c r="G16" s="40">
        <v>9019</v>
      </c>
      <c r="H16" s="40">
        <v>236506</v>
      </c>
      <c r="I16" s="181">
        <v>210595</v>
      </c>
      <c r="J16" s="40">
        <v>8361</v>
      </c>
      <c r="K16" s="183">
        <v>240549</v>
      </c>
      <c r="L16" s="40">
        <v>-4043</v>
      </c>
    </row>
    <row r="17" spans="2:12" ht="15" customHeight="1" hidden="1">
      <c r="B17" s="216" t="s">
        <v>163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</row>
    <row r="18" spans="2:12" ht="12.75" customHeight="1" hidden="1">
      <c r="B18" s="132" t="s">
        <v>143</v>
      </c>
      <c r="C18" s="147">
        <v>10519</v>
      </c>
      <c r="D18" s="149">
        <v>198</v>
      </c>
      <c r="E18" s="149">
        <f aca="true" t="shared" si="1" ref="E18:E29">C18+D18</f>
        <v>10717</v>
      </c>
      <c r="F18" s="147">
        <v>15260</v>
      </c>
      <c r="G18" s="149">
        <v>556</v>
      </c>
      <c r="H18" s="149">
        <f aca="true" t="shared" si="2" ref="H18:H29">SUM(F18:G18)</f>
        <v>15816</v>
      </c>
      <c r="I18" s="147">
        <v>19039</v>
      </c>
      <c r="J18" s="149">
        <v>764</v>
      </c>
      <c r="K18" s="149">
        <f aca="true" t="shared" si="3" ref="K18:K29">I18+J18</f>
        <v>19803</v>
      </c>
      <c r="L18" s="167">
        <f aca="true" t="shared" si="4" ref="L18:L29">H18-K18</f>
        <v>-3987</v>
      </c>
    </row>
    <row r="19" spans="2:12" ht="12.75" customHeight="1" hidden="1">
      <c r="B19" s="141" t="s">
        <v>142</v>
      </c>
      <c r="C19" s="39">
        <v>7163</v>
      </c>
      <c r="D19" s="17">
        <v>277</v>
      </c>
      <c r="E19" s="17">
        <f t="shared" si="1"/>
        <v>7440</v>
      </c>
      <c r="F19" s="39">
        <v>9808</v>
      </c>
      <c r="G19" s="17">
        <v>566</v>
      </c>
      <c r="H19" s="17">
        <f t="shared" si="2"/>
        <v>10374</v>
      </c>
      <c r="I19" s="39">
        <v>12126</v>
      </c>
      <c r="J19" s="17">
        <v>633</v>
      </c>
      <c r="K19" s="17">
        <f t="shared" si="3"/>
        <v>12759</v>
      </c>
      <c r="L19" s="159">
        <f t="shared" si="4"/>
        <v>-2385</v>
      </c>
    </row>
    <row r="20" spans="2:12" ht="12.75" customHeight="1" hidden="1">
      <c r="B20" s="141" t="s">
        <v>155</v>
      </c>
      <c r="C20" s="39">
        <v>8521</v>
      </c>
      <c r="D20" s="17">
        <v>124</v>
      </c>
      <c r="E20" s="17">
        <f t="shared" si="1"/>
        <v>8645</v>
      </c>
      <c r="F20" s="39">
        <v>11863</v>
      </c>
      <c r="G20" s="17">
        <v>459</v>
      </c>
      <c r="H20" s="17">
        <f t="shared" si="2"/>
        <v>12322</v>
      </c>
      <c r="I20" s="39">
        <v>12629</v>
      </c>
      <c r="J20" s="17">
        <v>579</v>
      </c>
      <c r="K20" s="17">
        <f t="shared" si="3"/>
        <v>13208</v>
      </c>
      <c r="L20" s="159">
        <f t="shared" si="4"/>
        <v>-886</v>
      </c>
    </row>
    <row r="21" spans="2:12" ht="12.75" customHeight="1" hidden="1">
      <c r="B21" s="141" t="s">
        <v>159</v>
      </c>
      <c r="C21" s="39">
        <v>9112</v>
      </c>
      <c r="D21" s="17">
        <v>131</v>
      </c>
      <c r="E21" s="17">
        <f t="shared" si="1"/>
        <v>9243</v>
      </c>
      <c r="F21" s="176">
        <v>12747</v>
      </c>
      <c r="G21" s="17">
        <v>816</v>
      </c>
      <c r="H21" s="17">
        <f t="shared" si="2"/>
        <v>13563</v>
      </c>
      <c r="I21" s="39">
        <v>13533</v>
      </c>
      <c r="J21" s="17">
        <v>890</v>
      </c>
      <c r="K21" s="17">
        <f t="shared" si="3"/>
        <v>14423</v>
      </c>
      <c r="L21" s="159">
        <f t="shared" si="4"/>
        <v>-860</v>
      </c>
    </row>
    <row r="22" spans="2:12" ht="12.75" customHeight="1" hidden="1">
      <c r="B22" s="141" t="s">
        <v>153</v>
      </c>
      <c r="C22" s="39">
        <v>10681</v>
      </c>
      <c r="D22" s="17">
        <v>218</v>
      </c>
      <c r="E22" s="17">
        <f t="shared" si="1"/>
        <v>10899</v>
      </c>
      <c r="F22" s="39">
        <v>14518</v>
      </c>
      <c r="G22" s="17">
        <v>730</v>
      </c>
      <c r="H22" s="17">
        <f t="shared" si="2"/>
        <v>15248</v>
      </c>
      <c r="I22" s="39">
        <v>13221</v>
      </c>
      <c r="J22" s="17">
        <v>881</v>
      </c>
      <c r="K22" s="17">
        <f t="shared" si="3"/>
        <v>14102</v>
      </c>
      <c r="L22" s="159">
        <f t="shared" si="4"/>
        <v>1146</v>
      </c>
    </row>
    <row r="23" spans="2:12" ht="12.75" customHeight="1" hidden="1">
      <c r="B23" s="141" t="s">
        <v>158</v>
      </c>
      <c r="C23" s="39">
        <v>11260</v>
      </c>
      <c r="D23" s="17">
        <v>515</v>
      </c>
      <c r="E23" s="17">
        <f t="shared" si="1"/>
        <v>11775</v>
      </c>
      <c r="F23" s="39">
        <v>14466</v>
      </c>
      <c r="G23" s="17">
        <v>835</v>
      </c>
      <c r="H23" s="17">
        <f t="shared" si="2"/>
        <v>15301</v>
      </c>
      <c r="I23" s="39">
        <v>12756</v>
      </c>
      <c r="J23" s="139">
        <v>819</v>
      </c>
      <c r="K23" s="17">
        <f t="shared" si="3"/>
        <v>13575</v>
      </c>
      <c r="L23" s="159">
        <f t="shared" si="4"/>
        <v>1726</v>
      </c>
    </row>
    <row r="24" spans="2:12" ht="12.75" customHeight="1" hidden="1">
      <c r="B24" s="141" t="s">
        <v>151</v>
      </c>
      <c r="C24" s="39">
        <v>15137</v>
      </c>
      <c r="D24" s="17">
        <v>232</v>
      </c>
      <c r="E24" s="17">
        <f t="shared" si="1"/>
        <v>15369</v>
      </c>
      <c r="F24" s="39">
        <v>18756</v>
      </c>
      <c r="G24" s="17">
        <v>457</v>
      </c>
      <c r="H24" s="17">
        <f t="shared" si="2"/>
        <v>19213</v>
      </c>
      <c r="I24" s="39">
        <v>19418</v>
      </c>
      <c r="J24" s="17">
        <v>474</v>
      </c>
      <c r="K24" s="17">
        <f t="shared" si="3"/>
        <v>19892</v>
      </c>
      <c r="L24" s="159">
        <f t="shared" si="4"/>
        <v>-679</v>
      </c>
    </row>
    <row r="25" spans="2:12" ht="12.75" customHeight="1" hidden="1">
      <c r="B25" s="141" t="s">
        <v>150</v>
      </c>
      <c r="C25" s="39">
        <v>12605</v>
      </c>
      <c r="D25" s="17">
        <v>229</v>
      </c>
      <c r="E25" s="17">
        <f t="shared" si="1"/>
        <v>12834</v>
      </c>
      <c r="F25" s="39">
        <v>15920</v>
      </c>
      <c r="G25" s="17">
        <v>304</v>
      </c>
      <c r="H25" s="17">
        <f t="shared" si="2"/>
        <v>16224</v>
      </c>
      <c r="I25" s="39">
        <v>17034</v>
      </c>
      <c r="J25" s="139">
        <v>571</v>
      </c>
      <c r="K25" s="17">
        <f t="shared" si="3"/>
        <v>17605</v>
      </c>
      <c r="L25" s="159">
        <f t="shared" si="4"/>
        <v>-1381</v>
      </c>
    </row>
    <row r="26" spans="2:12" ht="12.75" customHeight="1" hidden="1">
      <c r="B26" s="141" t="s">
        <v>149</v>
      </c>
      <c r="C26" s="39">
        <v>12709</v>
      </c>
      <c r="D26" s="17">
        <v>384</v>
      </c>
      <c r="E26" s="17">
        <f t="shared" si="1"/>
        <v>13093</v>
      </c>
      <c r="F26" s="39">
        <v>16230</v>
      </c>
      <c r="G26" s="17">
        <v>566</v>
      </c>
      <c r="H26" s="17">
        <f t="shared" si="2"/>
        <v>16796</v>
      </c>
      <c r="I26" s="39">
        <v>16280</v>
      </c>
      <c r="J26" s="139">
        <v>612</v>
      </c>
      <c r="K26" s="17">
        <f t="shared" si="3"/>
        <v>16892</v>
      </c>
      <c r="L26" s="159">
        <f t="shared" si="4"/>
        <v>-96</v>
      </c>
    </row>
    <row r="27" spans="2:12" ht="12.75" customHeight="1" hidden="1">
      <c r="B27" s="141" t="s">
        <v>148</v>
      </c>
      <c r="C27" s="39">
        <v>10987</v>
      </c>
      <c r="D27" s="17">
        <v>633</v>
      </c>
      <c r="E27" s="17">
        <f t="shared" si="1"/>
        <v>11620</v>
      </c>
      <c r="F27" s="39">
        <v>13983</v>
      </c>
      <c r="G27" s="17">
        <v>1068</v>
      </c>
      <c r="H27" s="17">
        <f t="shared" si="2"/>
        <v>15051</v>
      </c>
      <c r="I27" s="39">
        <v>16090</v>
      </c>
      <c r="J27" s="139">
        <v>1023</v>
      </c>
      <c r="K27" s="17">
        <f t="shared" si="3"/>
        <v>17113</v>
      </c>
      <c r="L27" s="159">
        <f t="shared" si="4"/>
        <v>-2062</v>
      </c>
    </row>
    <row r="28" spans="2:12" ht="12.75" customHeight="1" hidden="1">
      <c r="B28" s="141" t="s">
        <v>157</v>
      </c>
      <c r="C28" s="39">
        <v>9170</v>
      </c>
      <c r="D28" s="17">
        <v>427</v>
      </c>
      <c r="E28" s="17">
        <f t="shared" si="1"/>
        <v>9597</v>
      </c>
      <c r="F28" s="39">
        <v>12357</v>
      </c>
      <c r="G28" s="17">
        <v>696</v>
      </c>
      <c r="H28" s="17">
        <f t="shared" si="2"/>
        <v>13053</v>
      </c>
      <c r="I28" s="175">
        <v>13276</v>
      </c>
      <c r="J28" s="139">
        <v>727</v>
      </c>
      <c r="K28" s="17">
        <f t="shared" si="3"/>
        <v>14003</v>
      </c>
      <c r="L28" s="159">
        <f t="shared" si="4"/>
        <v>-950</v>
      </c>
    </row>
    <row r="29" spans="2:12" ht="12.75" customHeight="1" hidden="1">
      <c r="B29" s="138" t="s">
        <v>161</v>
      </c>
      <c r="C29" s="137">
        <v>17148</v>
      </c>
      <c r="D29" s="24">
        <v>663</v>
      </c>
      <c r="E29" s="24">
        <f t="shared" si="1"/>
        <v>17811</v>
      </c>
      <c r="F29" s="137">
        <v>20874</v>
      </c>
      <c r="G29" s="24">
        <v>1195</v>
      </c>
      <c r="H29" s="24">
        <f t="shared" si="2"/>
        <v>22069</v>
      </c>
      <c r="I29" s="174">
        <v>15941</v>
      </c>
      <c r="J29" s="151">
        <v>894</v>
      </c>
      <c r="K29" s="173">
        <f t="shared" si="3"/>
        <v>16835</v>
      </c>
      <c r="L29" s="172">
        <f t="shared" si="4"/>
        <v>5234</v>
      </c>
    </row>
    <row r="30" spans="2:12" ht="15" customHeight="1">
      <c r="B30" s="216" t="s">
        <v>162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</row>
    <row r="31" spans="2:12" ht="12.75" customHeight="1" hidden="1">
      <c r="B31" s="132" t="s">
        <v>143</v>
      </c>
      <c r="C31" s="171">
        <v>11701</v>
      </c>
      <c r="D31" s="170">
        <v>394</v>
      </c>
      <c r="E31" s="169">
        <v>12095</v>
      </c>
      <c r="F31" s="147">
        <v>17306</v>
      </c>
      <c r="G31" s="149">
        <v>741</v>
      </c>
      <c r="H31" s="149">
        <v>18047</v>
      </c>
      <c r="I31" s="147">
        <v>22657</v>
      </c>
      <c r="J31" s="149">
        <v>746</v>
      </c>
      <c r="K31" s="168">
        <v>23403</v>
      </c>
      <c r="L31" s="167">
        <f aca="true" t="shared" si="5" ref="L31:L42">H31-K31</f>
        <v>-5356</v>
      </c>
    </row>
    <row r="32" spans="2:12" ht="12.75" customHeight="1" hidden="1">
      <c r="B32" s="141" t="s">
        <v>142</v>
      </c>
      <c r="C32" s="65">
        <v>7931</v>
      </c>
      <c r="D32" s="165">
        <v>295</v>
      </c>
      <c r="E32" s="164">
        <v>8226</v>
      </c>
      <c r="F32" s="39">
        <v>11136</v>
      </c>
      <c r="G32" s="17">
        <v>448</v>
      </c>
      <c r="H32" s="17">
        <v>11584</v>
      </c>
      <c r="I32" s="39">
        <v>13168</v>
      </c>
      <c r="J32" s="17">
        <v>495</v>
      </c>
      <c r="K32" s="155">
        <v>13663</v>
      </c>
      <c r="L32" s="159">
        <f t="shared" si="5"/>
        <v>-2079</v>
      </c>
    </row>
    <row r="33" spans="2:12" ht="12.75" customHeight="1" hidden="1">
      <c r="B33" s="141" t="s">
        <v>155</v>
      </c>
      <c r="C33" s="65">
        <v>9590</v>
      </c>
      <c r="D33" s="165">
        <v>392</v>
      </c>
      <c r="E33" s="164">
        <v>9982</v>
      </c>
      <c r="F33" s="39">
        <v>12864</v>
      </c>
      <c r="G33" s="17">
        <v>704</v>
      </c>
      <c r="H33" s="17">
        <v>13568</v>
      </c>
      <c r="I33" s="39">
        <v>13550</v>
      </c>
      <c r="J33" s="17">
        <v>1082</v>
      </c>
      <c r="K33" s="155">
        <v>14632</v>
      </c>
      <c r="L33" s="159">
        <f t="shared" si="5"/>
        <v>-1064</v>
      </c>
    </row>
    <row r="34" spans="2:12" ht="12.75" customHeight="1" hidden="1">
      <c r="B34" s="141" t="s">
        <v>159</v>
      </c>
      <c r="C34" s="65">
        <v>10939</v>
      </c>
      <c r="D34" s="165">
        <v>368</v>
      </c>
      <c r="E34" s="164">
        <v>11307</v>
      </c>
      <c r="F34" s="166">
        <v>14408</v>
      </c>
      <c r="G34" s="140">
        <v>1230</v>
      </c>
      <c r="H34" s="140">
        <v>15638</v>
      </c>
      <c r="I34" s="39">
        <v>14784</v>
      </c>
      <c r="J34" s="17">
        <v>1279</v>
      </c>
      <c r="K34" s="155">
        <v>16063</v>
      </c>
      <c r="L34" s="159">
        <f t="shared" si="5"/>
        <v>-425</v>
      </c>
    </row>
    <row r="35" spans="2:12" ht="12.75" customHeight="1" hidden="1">
      <c r="B35" s="141" t="s">
        <v>153</v>
      </c>
      <c r="C35" s="65">
        <v>10685</v>
      </c>
      <c r="D35" s="165">
        <v>561</v>
      </c>
      <c r="E35" s="164">
        <v>11246</v>
      </c>
      <c r="F35" s="39">
        <v>14525</v>
      </c>
      <c r="G35" s="17">
        <v>932</v>
      </c>
      <c r="H35" s="17">
        <v>15457</v>
      </c>
      <c r="I35" s="39">
        <v>14186</v>
      </c>
      <c r="J35" s="17">
        <v>995</v>
      </c>
      <c r="K35" s="155">
        <v>15181</v>
      </c>
      <c r="L35" s="159">
        <f t="shared" si="5"/>
        <v>276</v>
      </c>
    </row>
    <row r="36" spans="2:12" ht="12.75" customHeight="1" hidden="1">
      <c r="B36" s="141" t="s">
        <v>158</v>
      </c>
      <c r="C36" s="65">
        <v>12454</v>
      </c>
      <c r="D36" s="165">
        <v>482</v>
      </c>
      <c r="E36" s="164">
        <v>12936</v>
      </c>
      <c r="F36" s="39">
        <v>16760</v>
      </c>
      <c r="G36" s="17">
        <v>542</v>
      </c>
      <c r="H36" s="17">
        <v>17302</v>
      </c>
      <c r="I36" s="39">
        <v>15084</v>
      </c>
      <c r="J36" s="139">
        <v>554</v>
      </c>
      <c r="K36" s="155">
        <v>15638</v>
      </c>
      <c r="L36" s="159">
        <f t="shared" si="5"/>
        <v>1664</v>
      </c>
    </row>
    <row r="37" spans="2:12" ht="12.75" customHeight="1">
      <c r="B37" s="141" t="s">
        <v>151</v>
      </c>
      <c r="C37" s="65">
        <v>15600</v>
      </c>
      <c r="D37" s="165">
        <v>882</v>
      </c>
      <c r="E37" s="164">
        <v>16482</v>
      </c>
      <c r="F37" s="39">
        <v>19892</v>
      </c>
      <c r="G37" s="17">
        <v>1321</v>
      </c>
      <c r="H37" s="17">
        <v>21213</v>
      </c>
      <c r="I37" s="39">
        <v>20325</v>
      </c>
      <c r="J37" s="17">
        <v>754</v>
      </c>
      <c r="K37" s="155">
        <v>21079</v>
      </c>
      <c r="L37" s="159">
        <f t="shared" si="5"/>
        <v>134</v>
      </c>
    </row>
    <row r="38" spans="2:12" ht="12.75" customHeight="1">
      <c r="B38" s="141" t="s">
        <v>150</v>
      </c>
      <c r="C38" s="65">
        <v>11797</v>
      </c>
      <c r="D38" s="165">
        <v>473</v>
      </c>
      <c r="E38" s="164">
        <v>12270</v>
      </c>
      <c r="F38" s="154">
        <v>15218</v>
      </c>
      <c r="G38" s="140">
        <v>919</v>
      </c>
      <c r="H38" s="140">
        <v>16137</v>
      </c>
      <c r="I38" s="65">
        <v>16255</v>
      </c>
      <c r="J38" s="111">
        <v>704</v>
      </c>
      <c r="K38" s="155">
        <v>16959</v>
      </c>
      <c r="L38" s="159">
        <f t="shared" si="5"/>
        <v>-822</v>
      </c>
    </row>
    <row r="39" spans="2:12" ht="12.75" customHeight="1">
      <c r="B39" s="141" t="s">
        <v>149</v>
      </c>
      <c r="C39" s="65">
        <v>11648</v>
      </c>
      <c r="D39" s="165">
        <v>418</v>
      </c>
      <c r="E39" s="164">
        <v>12066</v>
      </c>
      <c r="F39" s="154">
        <v>15167</v>
      </c>
      <c r="G39" s="140">
        <v>874</v>
      </c>
      <c r="H39" s="140">
        <v>16041</v>
      </c>
      <c r="I39" s="65">
        <v>15101</v>
      </c>
      <c r="J39" s="111">
        <v>1074</v>
      </c>
      <c r="K39" s="155">
        <v>16175</v>
      </c>
      <c r="L39" s="159">
        <f t="shared" si="5"/>
        <v>-134</v>
      </c>
    </row>
    <row r="40" spans="2:12" ht="12.75" customHeight="1">
      <c r="B40" s="141" t="s">
        <v>148</v>
      </c>
      <c r="C40" s="65">
        <v>10930</v>
      </c>
      <c r="D40" s="165">
        <v>463</v>
      </c>
      <c r="E40" s="164">
        <v>11393</v>
      </c>
      <c r="F40" s="39">
        <v>14639</v>
      </c>
      <c r="G40" s="17">
        <v>952</v>
      </c>
      <c r="H40" s="17">
        <v>15591</v>
      </c>
      <c r="I40" s="65">
        <v>16561</v>
      </c>
      <c r="J40" s="111">
        <v>781</v>
      </c>
      <c r="K40" s="155">
        <v>17342</v>
      </c>
      <c r="L40" s="159">
        <f t="shared" si="5"/>
        <v>-1751</v>
      </c>
    </row>
    <row r="41" spans="2:12" ht="12.75" customHeight="1">
      <c r="B41" s="141" t="s">
        <v>157</v>
      </c>
      <c r="C41" s="65">
        <v>8791</v>
      </c>
      <c r="D41" s="165">
        <v>452</v>
      </c>
      <c r="E41" s="164">
        <v>9243</v>
      </c>
      <c r="F41" s="39">
        <v>12539</v>
      </c>
      <c r="G41" s="17">
        <v>811</v>
      </c>
      <c r="H41" s="17">
        <v>13350</v>
      </c>
      <c r="I41" s="65">
        <v>13500</v>
      </c>
      <c r="J41" s="111">
        <v>665</v>
      </c>
      <c r="K41" s="155">
        <v>14165</v>
      </c>
      <c r="L41" s="159">
        <f t="shared" si="5"/>
        <v>-815</v>
      </c>
    </row>
    <row r="42" spans="2:12" ht="14.25" customHeight="1">
      <c r="B42" s="138" t="s">
        <v>161</v>
      </c>
      <c r="C42" s="160">
        <v>18222</v>
      </c>
      <c r="D42" s="163">
        <v>621</v>
      </c>
      <c r="E42" s="162">
        <v>18843</v>
      </c>
      <c r="F42" s="161">
        <v>22356</v>
      </c>
      <c r="G42" s="24">
        <v>1112</v>
      </c>
      <c r="H42" s="136">
        <v>23468</v>
      </c>
      <c r="I42" s="160">
        <v>18588</v>
      </c>
      <c r="J42" s="111">
        <v>826</v>
      </c>
      <c r="K42" s="155">
        <v>19414</v>
      </c>
      <c r="L42" s="159">
        <f t="shared" si="5"/>
        <v>4054</v>
      </c>
    </row>
    <row r="43" spans="2:12" ht="15" customHeight="1">
      <c r="B43" s="213" t="s">
        <v>160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</row>
    <row r="44" spans="2:12" ht="12.75">
      <c r="B44" s="158" t="s">
        <v>143</v>
      </c>
      <c r="C44" s="149">
        <v>11459</v>
      </c>
      <c r="D44" s="148">
        <v>532</v>
      </c>
      <c r="E44" s="150">
        <f aca="true" t="shared" si="6" ref="E44:E55">C44+D44</f>
        <v>11991</v>
      </c>
      <c r="F44" s="148">
        <v>17769</v>
      </c>
      <c r="G44" s="148">
        <v>765</v>
      </c>
      <c r="H44" s="148">
        <f aca="true" t="shared" si="7" ref="H44:H55">SUM(F44:G44)</f>
        <v>18534</v>
      </c>
      <c r="I44" s="157">
        <v>23639</v>
      </c>
      <c r="J44" s="146">
        <v>919</v>
      </c>
      <c r="K44" s="149">
        <f aca="true" t="shared" si="8" ref="K44:K55">J44+I44</f>
        <v>24558</v>
      </c>
      <c r="L44" s="156">
        <f aca="true" t="shared" si="9" ref="L44:L55">H44-K44</f>
        <v>-6024</v>
      </c>
    </row>
    <row r="45" spans="2:12" ht="12.75">
      <c r="B45" s="143" t="s">
        <v>142</v>
      </c>
      <c r="C45" s="140">
        <v>7599</v>
      </c>
      <c r="D45" s="140">
        <v>292</v>
      </c>
      <c r="E45" s="144">
        <f t="shared" si="6"/>
        <v>7891</v>
      </c>
      <c r="F45" s="140">
        <v>10762</v>
      </c>
      <c r="G45" s="140">
        <v>473</v>
      </c>
      <c r="H45" s="140">
        <f t="shared" si="7"/>
        <v>11235</v>
      </c>
      <c r="I45" s="154">
        <v>13251</v>
      </c>
      <c r="J45" s="139">
        <v>560</v>
      </c>
      <c r="K45" s="17">
        <f t="shared" si="8"/>
        <v>13811</v>
      </c>
      <c r="L45" s="74">
        <f t="shared" si="9"/>
        <v>-2576</v>
      </c>
    </row>
    <row r="46" spans="2:13" ht="12.75">
      <c r="B46" s="143" t="s">
        <v>155</v>
      </c>
      <c r="C46" s="140">
        <v>9093</v>
      </c>
      <c r="D46" s="140">
        <v>397</v>
      </c>
      <c r="E46" s="144">
        <f t="shared" si="6"/>
        <v>9490</v>
      </c>
      <c r="F46" s="140">
        <v>13176</v>
      </c>
      <c r="G46" s="140">
        <v>679</v>
      </c>
      <c r="H46" s="140">
        <f t="shared" si="7"/>
        <v>13855</v>
      </c>
      <c r="I46" s="154">
        <v>13726</v>
      </c>
      <c r="J46" s="139">
        <v>922</v>
      </c>
      <c r="K46" s="17">
        <f t="shared" si="8"/>
        <v>14648</v>
      </c>
      <c r="L46" s="74">
        <f t="shared" si="9"/>
        <v>-793</v>
      </c>
      <c r="M46" s="122"/>
    </row>
    <row r="47" spans="2:13" ht="12.75">
      <c r="B47" s="141" t="s">
        <v>159</v>
      </c>
      <c r="C47" s="154">
        <v>11385</v>
      </c>
      <c r="D47" s="140">
        <v>217</v>
      </c>
      <c r="E47" s="140">
        <f t="shared" si="6"/>
        <v>11602</v>
      </c>
      <c r="F47" s="154">
        <v>15167</v>
      </c>
      <c r="G47" s="140">
        <v>931</v>
      </c>
      <c r="H47" s="140">
        <f t="shared" si="7"/>
        <v>16098</v>
      </c>
      <c r="I47" s="154">
        <v>15815</v>
      </c>
      <c r="J47" s="139">
        <v>850</v>
      </c>
      <c r="K47" s="17">
        <f t="shared" si="8"/>
        <v>16665</v>
      </c>
      <c r="L47" s="74">
        <f t="shared" si="9"/>
        <v>-567</v>
      </c>
      <c r="M47" s="122"/>
    </row>
    <row r="48" spans="2:13" ht="12.75">
      <c r="B48" s="143" t="s">
        <v>153</v>
      </c>
      <c r="C48" s="39">
        <v>10791</v>
      </c>
      <c r="D48" s="17">
        <v>234</v>
      </c>
      <c r="E48" s="155">
        <f t="shared" si="6"/>
        <v>11025</v>
      </c>
      <c r="F48" s="17">
        <v>15562</v>
      </c>
      <c r="G48" s="17">
        <v>636</v>
      </c>
      <c r="H48" s="17">
        <f t="shared" si="7"/>
        <v>16198</v>
      </c>
      <c r="I48" s="39">
        <v>14844</v>
      </c>
      <c r="J48" s="17">
        <v>921</v>
      </c>
      <c r="K48" s="17">
        <f t="shared" si="8"/>
        <v>15765</v>
      </c>
      <c r="L48" s="74">
        <f t="shared" si="9"/>
        <v>433</v>
      </c>
      <c r="M48" s="122"/>
    </row>
    <row r="49" spans="2:13" ht="12.75">
      <c r="B49" s="143" t="s">
        <v>158</v>
      </c>
      <c r="C49" s="140">
        <v>13943</v>
      </c>
      <c r="D49" s="17">
        <v>314</v>
      </c>
      <c r="E49" s="144">
        <f t="shared" si="6"/>
        <v>14257</v>
      </c>
      <c r="F49" s="154">
        <v>17997</v>
      </c>
      <c r="G49" s="17">
        <v>437</v>
      </c>
      <c r="H49" s="140">
        <f t="shared" si="7"/>
        <v>18434</v>
      </c>
      <c r="I49" s="154">
        <v>16789</v>
      </c>
      <c r="J49" s="17">
        <v>618</v>
      </c>
      <c r="K49" s="17">
        <f t="shared" si="8"/>
        <v>17407</v>
      </c>
      <c r="L49" s="74">
        <f t="shared" si="9"/>
        <v>1027</v>
      </c>
      <c r="M49" s="122"/>
    </row>
    <row r="50" spans="2:13" ht="12.75">
      <c r="B50" s="143" t="s">
        <v>151</v>
      </c>
      <c r="C50" s="140">
        <v>18104</v>
      </c>
      <c r="D50" s="17">
        <v>288</v>
      </c>
      <c r="E50" s="144">
        <f t="shared" si="6"/>
        <v>18392</v>
      </c>
      <c r="F50" s="154">
        <v>22609</v>
      </c>
      <c r="G50" s="17">
        <v>340</v>
      </c>
      <c r="H50" s="140">
        <f t="shared" si="7"/>
        <v>22949</v>
      </c>
      <c r="I50" s="154">
        <v>23066</v>
      </c>
      <c r="J50" s="17">
        <v>571</v>
      </c>
      <c r="K50" s="17">
        <f t="shared" si="8"/>
        <v>23637</v>
      </c>
      <c r="L50" s="74">
        <f t="shared" si="9"/>
        <v>-688</v>
      </c>
      <c r="M50" s="122"/>
    </row>
    <row r="51" spans="2:13" ht="12.75">
      <c r="B51" s="143" t="s">
        <v>150</v>
      </c>
      <c r="C51" s="140">
        <v>14394</v>
      </c>
      <c r="D51" s="17">
        <v>286</v>
      </c>
      <c r="E51" s="144">
        <f t="shared" si="6"/>
        <v>14680</v>
      </c>
      <c r="F51" s="140">
        <v>17807</v>
      </c>
      <c r="G51" s="17">
        <v>678</v>
      </c>
      <c r="H51" s="140">
        <f t="shared" si="7"/>
        <v>18485</v>
      </c>
      <c r="I51" s="154">
        <v>19648</v>
      </c>
      <c r="J51" s="17">
        <v>1167</v>
      </c>
      <c r="K51" s="17">
        <f t="shared" si="8"/>
        <v>20815</v>
      </c>
      <c r="L51" s="74">
        <f t="shared" si="9"/>
        <v>-2330</v>
      </c>
      <c r="M51" s="122"/>
    </row>
    <row r="52" spans="2:13" ht="12.75" customHeight="1">
      <c r="B52" s="141" t="s">
        <v>149</v>
      </c>
      <c r="C52" s="39">
        <v>12676</v>
      </c>
      <c r="D52" s="17">
        <v>409</v>
      </c>
      <c r="E52" s="140">
        <f t="shared" si="6"/>
        <v>13085</v>
      </c>
      <c r="F52" s="39">
        <v>16073</v>
      </c>
      <c r="G52" s="17">
        <v>792</v>
      </c>
      <c r="H52" s="140">
        <f t="shared" si="7"/>
        <v>16865</v>
      </c>
      <c r="I52" s="39">
        <v>16858</v>
      </c>
      <c r="J52" s="139">
        <v>865</v>
      </c>
      <c r="K52" s="17">
        <f t="shared" si="8"/>
        <v>17723</v>
      </c>
      <c r="L52" s="74">
        <f t="shared" si="9"/>
        <v>-858</v>
      </c>
      <c r="M52" s="122"/>
    </row>
    <row r="53" spans="2:13" ht="12.75" customHeight="1">
      <c r="B53" s="143" t="s">
        <v>148</v>
      </c>
      <c r="C53" s="17">
        <v>11795</v>
      </c>
      <c r="D53" s="17">
        <v>419</v>
      </c>
      <c r="E53" s="144">
        <f t="shared" si="6"/>
        <v>12214</v>
      </c>
      <c r="F53" s="17">
        <v>15390</v>
      </c>
      <c r="G53" s="17">
        <v>861</v>
      </c>
      <c r="H53" s="140">
        <f t="shared" si="7"/>
        <v>16251</v>
      </c>
      <c r="I53" s="39">
        <v>17080</v>
      </c>
      <c r="J53" s="139">
        <v>672</v>
      </c>
      <c r="K53" s="17">
        <f t="shared" si="8"/>
        <v>17752</v>
      </c>
      <c r="L53" s="74">
        <f t="shared" si="9"/>
        <v>-1501</v>
      </c>
      <c r="M53" s="122"/>
    </row>
    <row r="54" spans="2:13" ht="12.75" customHeight="1">
      <c r="B54" s="141" t="s">
        <v>157</v>
      </c>
      <c r="C54" s="39">
        <v>11834</v>
      </c>
      <c r="D54" s="17">
        <v>277</v>
      </c>
      <c r="E54" s="140">
        <f t="shared" si="6"/>
        <v>12111</v>
      </c>
      <c r="F54" s="39">
        <v>14976</v>
      </c>
      <c r="G54" s="17">
        <v>513</v>
      </c>
      <c r="H54" s="140">
        <f t="shared" si="7"/>
        <v>15489</v>
      </c>
      <c r="I54" s="39">
        <v>16308</v>
      </c>
      <c r="J54" s="139">
        <v>470</v>
      </c>
      <c r="K54" s="17">
        <f t="shared" si="8"/>
        <v>16778</v>
      </c>
      <c r="L54" s="74">
        <f t="shared" si="9"/>
        <v>-1289</v>
      </c>
      <c r="M54" s="122"/>
    </row>
    <row r="55" spans="2:13" ht="12.75" customHeight="1">
      <c r="B55" s="153" t="s">
        <v>146</v>
      </c>
      <c r="C55" s="24">
        <v>20395</v>
      </c>
      <c r="D55" s="24">
        <v>382</v>
      </c>
      <c r="E55" s="152">
        <f t="shared" si="6"/>
        <v>20777</v>
      </c>
      <c r="F55" s="24">
        <v>26817</v>
      </c>
      <c r="G55" s="24">
        <v>1030</v>
      </c>
      <c r="H55" s="136">
        <f t="shared" si="7"/>
        <v>27847</v>
      </c>
      <c r="I55" s="137">
        <v>19803</v>
      </c>
      <c r="J55" s="151">
        <v>693</v>
      </c>
      <c r="K55" s="17">
        <f t="shared" si="8"/>
        <v>20496</v>
      </c>
      <c r="L55" s="74">
        <f t="shared" si="9"/>
        <v>7351</v>
      </c>
      <c r="M55" s="122"/>
    </row>
    <row r="56" spans="2:13" ht="15" customHeight="1">
      <c r="B56" s="213" t="s">
        <v>156</v>
      </c>
      <c r="C56" s="213"/>
      <c r="D56" s="213"/>
      <c r="E56" s="213"/>
      <c r="F56" s="213"/>
      <c r="G56" s="213"/>
      <c r="H56" s="213"/>
      <c r="I56" s="213"/>
      <c r="J56" s="213"/>
      <c r="K56" s="214"/>
      <c r="L56" s="213"/>
      <c r="M56" s="122"/>
    </row>
    <row r="57" spans="2:13" ht="12" customHeight="1">
      <c r="B57" s="132" t="s">
        <v>143</v>
      </c>
      <c r="C57" s="147">
        <v>12177</v>
      </c>
      <c r="D57" s="149">
        <v>477</v>
      </c>
      <c r="E57" s="150">
        <f aca="true" t="shared" si="10" ref="E57:E68">C57+D57</f>
        <v>12654</v>
      </c>
      <c r="F57" s="149">
        <v>18834</v>
      </c>
      <c r="G57" s="149">
        <v>788</v>
      </c>
      <c r="H57" s="148">
        <f aca="true" t="shared" si="11" ref="H57:H68">F57+G57</f>
        <v>19622</v>
      </c>
      <c r="I57" s="147">
        <v>26175</v>
      </c>
      <c r="J57" s="146">
        <v>834</v>
      </c>
      <c r="K57" s="145">
        <f aca="true" t="shared" si="12" ref="K57:K68">I57+J57</f>
        <v>27009</v>
      </c>
      <c r="L57" s="128">
        <f aca="true" t="shared" si="13" ref="L57:L68">H57-K57</f>
        <v>-7387</v>
      </c>
      <c r="M57" s="122"/>
    </row>
    <row r="58" spans="2:13" ht="12" customHeight="1">
      <c r="B58" s="141" t="s">
        <v>142</v>
      </c>
      <c r="C58" s="39">
        <v>7127</v>
      </c>
      <c r="D58" s="17">
        <v>286</v>
      </c>
      <c r="E58" s="144">
        <f t="shared" si="10"/>
        <v>7413</v>
      </c>
      <c r="F58" s="17">
        <v>11155</v>
      </c>
      <c r="G58" s="17">
        <v>528</v>
      </c>
      <c r="H58" s="144">
        <f t="shared" si="11"/>
        <v>11683</v>
      </c>
      <c r="I58" s="17">
        <v>13822</v>
      </c>
      <c r="J58" s="139">
        <v>616</v>
      </c>
      <c r="K58" s="133">
        <f t="shared" si="12"/>
        <v>14438</v>
      </c>
      <c r="L58" s="128">
        <f t="shared" si="13"/>
        <v>-2755</v>
      </c>
      <c r="M58" s="122"/>
    </row>
    <row r="59" spans="2:13" ht="12" customHeight="1">
      <c r="B59" s="141" t="s">
        <v>155</v>
      </c>
      <c r="C59" s="39">
        <v>11421</v>
      </c>
      <c r="D59" s="17">
        <v>286</v>
      </c>
      <c r="E59" s="144">
        <f t="shared" si="10"/>
        <v>11707</v>
      </c>
      <c r="F59" s="17">
        <v>15098</v>
      </c>
      <c r="G59" s="17">
        <v>663</v>
      </c>
      <c r="H59" s="140">
        <f t="shared" si="11"/>
        <v>15761</v>
      </c>
      <c r="I59" s="39">
        <v>14320</v>
      </c>
      <c r="J59" s="139">
        <v>745</v>
      </c>
      <c r="K59" s="133">
        <f t="shared" si="12"/>
        <v>15065</v>
      </c>
      <c r="L59" s="128">
        <f t="shared" si="13"/>
        <v>696</v>
      </c>
      <c r="M59" s="122"/>
    </row>
    <row r="60" spans="2:13" ht="12" customHeight="1">
      <c r="B60" s="143" t="s">
        <v>154</v>
      </c>
      <c r="C60" s="17">
        <v>10463</v>
      </c>
      <c r="D60" s="17">
        <v>356</v>
      </c>
      <c r="E60" s="144">
        <f t="shared" si="10"/>
        <v>10819</v>
      </c>
      <c r="F60" s="17">
        <v>14942</v>
      </c>
      <c r="G60" s="17">
        <v>1050</v>
      </c>
      <c r="H60" s="144">
        <f t="shared" si="11"/>
        <v>15992</v>
      </c>
      <c r="I60" s="17">
        <v>17501</v>
      </c>
      <c r="J60" s="17">
        <v>1327</v>
      </c>
      <c r="K60" s="133">
        <f t="shared" si="12"/>
        <v>18828</v>
      </c>
      <c r="L60" s="128">
        <f t="shared" si="13"/>
        <v>-2836</v>
      </c>
      <c r="M60" s="122"/>
    </row>
    <row r="61" spans="2:13" ht="12" customHeight="1">
      <c r="B61" s="143" t="s">
        <v>153</v>
      </c>
      <c r="C61" s="17">
        <v>12748</v>
      </c>
      <c r="D61" s="17">
        <v>408</v>
      </c>
      <c r="E61" s="144">
        <f t="shared" si="10"/>
        <v>13156</v>
      </c>
      <c r="F61" s="17">
        <v>18215</v>
      </c>
      <c r="G61" s="17">
        <v>1069</v>
      </c>
      <c r="H61" s="144">
        <f t="shared" si="11"/>
        <v>19284</v>
      </c>
      <c r="I61" s="17">
        <v>16960</v>
      </c>
      <c r="J61" s="139">
        <v>769</v>
      </c>
      <c r="K61" s="133">
        <f t="shared" si="12"/>
        <v>17729</v>
      </c>
      <c r="L61" s="128">
        <f t="shared" si="13"/>
        <v>1555</v>
      </c>
      <c r="M61" s="122"/>
    </row>
    <row r="62" spans="2:13" ht="12" customHeight="1">
      <c r="B62" s="143" t="s">
        <v>152</v>
      </c>
      <c r="C62" s="17">
        <v>15895</v>
      </c>
      <c r="D62" s="17">
        <v>420</v>
      </c>
      <c r="E62" s="144">
        <f t="shared" si="10"/>
        <v>16315</v>
      </c>
      <c r="F62" s="17">
        <v>20473</v>
      </c>
      <c r="G62" s="17">
        <v>985</v>
      </c>
      <c r="H62" s="144">
        <f t="shared" si="11"/>
        <v>21458</v>
      </c>
      <c r="I62" s="17">
        <v>18599</v>
      </c>
      <c r="J62" s="17">
        <v>1075</v>
      </c>
      <c r="K62" s="133">
        <f t="shared" si="12"/>
        <v>19674</v>
      </c>
      <c r="L62" s="128">
        <f t="shared" si="13"/>
        <v>1784</v>
      </c>
      <c r="M62" s="122"/>
    </row>
    <row r="63" spans="2:13" ht="12" customHeight="1">
      <c r="B63" s="143" t="s">
        <v>151</v>
      </c>
      <c r="C63" s="17">
        <v>18838</v>
      </c>
      <c r="D63" s="17">
        <v>403</v>
      </c>
      <c r="E63" s="144">
        <f t="shared" si="10"/>
        <v>19241</v>
      </c>
      <c r="F63" s="17">
        <v>24014</v>
      </c>
      <c r="G63" s="17">
        <v>879</v>
      </c>
      <c r="H63" s="144">
        <f t="shared" si="11"/>
        <v>24893</v>
      </c>
      <c r="I63" s="17">
        <v>24494</v>
      </c>
      <c r="J63" s="139">
        <v>859</v>
      </c>
      <c r="K63" s="133">
        <f t="shared" si="12"/>
        <v>25353</v>
      </c>
      <c r="L63" s="128">
        <f t="shared" si="13"/>
        <v>-460</v>
      </c>
      <c r="M63" s="122"/>
    </row>
    <row r="64" spans="2:13" ht="12" customHeight="1">
      <c r="B64" s="141" t="s">
        <v>150</v>
      </c>
      <c r="C64" s="39">
        <v>15832</v>
      </c>
      <c r="D64" s="17">
        <v>489</v>
      </c>
      <c r="E64" s="140">
        <f t="shared" si="10"/>
        <v>16321</v>
      </c>
      <c r="F64" s="39">
        <v>20475</v>
      </c>
      <c r="G64" s="17">
        <v>719</v>
      </c>
      <c r="H64" s="140">
        <f t="shared" si="11"/>
        <v>21194</v>
      </c>
      <c r="I64" s="39">
        <v>21656</v>
      </c>
      <c r="J64" s="139">
        <v>903</v>
      </c>
      <c r="K64" s="133">
        <f t="shared" si="12"/>
        <v>22559</v>
      </c>
      <c r="L64" s="128">
        <f t="shared" si="13"/>
        <v>-1365</v>
      </c>
      <c r="M64" s="122"/>
    </row>
    <row r="65" spans="2:13" ht="12" customHeight="1">
      <c r="B65" s="141" t="s">
        <v>149</v>
      </c>
      <c r="C65" s="39">
        <v>14434</v>
      </c>
      <c r="D65" s="17">
        <v>409</v>
      </c>
      <c r="E65" s="140">
        <f t="shared" si="10"/>
        <v>14843</v>
      </c>
      <c r="F65" s="39">
        <v>19494</v>
      </c>
      <c r="G65" s="17">
        <v>486</v>
      </c>
      <c r="H65" s="140">
        <f t="shared" si="11"/>
        <v>19980</v>
      </c>
      <c r="I65" s="39">
        <v>19850</v>
      </c>
      <c r="J65" s="139">
        <v>431</v>
      </c>
      <c r="K65" s="133">
        <f t="shared" si="12"/>
        <v>20281</v>
      </c>
      <c r="L65" s="128">
        <f t="shared" si="13"/>
        <v>-301</v>
      </c>
      <c r="M65" s="122"/>
    </row>
    <row r="66" spans="2:13" ht="12" customHeight="1">
      <c r="B66" s="143" t="s">
        <v>148</v>
      </c>
      <c r="C66" s="17">
        <v>14153</v>
      </c>
      <c r="D66" s="17">
        <v>370</v>
      </c>
      <c r="E66" s="140">
        <f t="shared" si="10"/>
        <v>14523</v>
      </c>
      <c r="F66" s="39">
        <v>18928</v>
      </c>
      <c r="G66" s="17">
        <v>457</v>
      </c>
      <c r="H66" s="140">
        <f t="shared" si="11"/>
        <v>19385</v>
      </c>
      <c r="I66" s="39">
        <v>20760</v>
      </c>
      <c r="J66" s="139">
        <v>397</v>
      </c>
      <c r="K66" s="133">
        <f t="shared" si="12"/>
        <v>21157</v>
      </c>
      <c r="L66" s="128">
        <f t="shared" si="13"/>
        <v>-1772</v>
      </c>
      <c r="M66" s="122"/>
    </row>
    <row r="67" spans="1:13" ht="12" customHeight="1">
      <c r="A67" s="142"/>
      <c r="B67" s="141" t="s">
        <v>147</v>
      </c>
      <c r="C67" s="39">
        <v>11032</v>
      </c>
      <c r="D67" s="17">
        <v>451</v>
      </c>
      <c r="E67" s="140">
        <f t="shared" si="10"/>
        <v>11483</v>
      </c>
      <c r="F67" s="39">
        <v>15993</v>
      </c>
      <c r="G67" s="17">
        <v>528</v>
      </c>
      <c r="H67" s="140">
        <f t="shared" si="11"/>
        <v>16521</v>
      </c>
      <c r="I67" s="39">
        <v>16458</v>
      </c>
      <c r="J67" s="139">
        <v>405</v>
      </c>
      <c r="K67" s="133">
        <f t="shared" si="12"/>
        <v>16863</v>
      </c>
      <c r="L67" s="128">
        <f t="shared" si="13"/>
        <v>-342</v>
      </c>
      <c r="M67" s="122"/>
    </row>
    <row r="68" spans="2:13" ht="12" customHeight="1">
      <c r="B68" s="138" t="s">
        <v>146</v>
      </c>
      <c r="C68" s="137">
        <v>23531</v>
      </c>
      <c r="D68" s="24">
        <v>490</v>
      </c>
      <c r="E68" s="136">
        <f t="shared" si="10"/>
        <v>24021</v>
      </c>
      <c r="F68" s="137">
        <v>29866</v>
      </c>
      <c r="G68" s="24">
        <v>867</v>
      </c>
      <c r="H68" s="136">
        <f t="shared" si="11"/>
        <v>30733</v>
      </c>
      <c r="I68" s="135" t="s">
        <v>145</v>
      </c>
      <c r="J68" s="134" t="s">
        <v>144</v>
      </c>
      <c r="K68" s="133">
        <f t="shared" si="12"/>
        <v>21593</v>
      </c>
      <c r="L68" s="128">
        <f t="shared" si="13"/>
        <v>9140</v>
      </c>
      <c r="M68" s="122"/>
    </row>
    <row r="69" spans="2:13" ht="12" customHeight="1">
      <c r="B69" s="212">
        <v>2019</v>
      </c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122"/>
    </row>
    <row r="70" spans="2:13" ht="12" customHeight="1">
      <c r="B70" s="132" t="s">
        <v>143</v>
      </c>
      <c r="C70" s="130">
        <v>13396</v>
      </c>
      <c r="D70" s="131">
        <v>359</v>
      </c>
      <c r="E70" s="131">
        <f aca="true" t="shared" si="14" ref="E70:E77">C70+D70</f>
        <v>13755</v>
      </c>
      <c r="F70" s="130">
        <v>20330</v>
      </c>
      <c r="G70" s="131">
        <v>521</v>
      </c>
      <c r="H70" s="131">
        <f aca="true" t="shared" si="15" ref="H70:H77">F70+G70</f>
        <v>20851</v>
      </c>
      <c r="I70" s="130">
        <v>29020</v>
      </c>
      <c r="J70" s="131">
        <v>679</v>
      </c>
      <c r="K70" s="145">
        <f aca="true" t="shared" si="16" ref="K70:K75">I70+J70</f>
        <v>29699</v>
      </c>
      <c r="L70" s="206">
        <f aca="true" t="shared" si="17" ref="L70:L75">H70-K70</f>
        <v>-8848</v>
      </c>
      <c r="M70" s="122"/>
    </row>
    <row r="71" spans="2:13" ht="12" customHeight="1">
      <c r="B71" s="141" t="s">
        <v>142</v>
      </c>
      <c r="C71" s="204">
        <v>8712</v>
      </c>
      <c r="D71" s="205">
        <v>332</v>
      </c>
      <c r="E71" s="205">
        <f t="shared" si="14"/>
        <v>9044</v>
      </c>
      <c r="F71" s="204">
        <v>12975</v>
      </c>
      <c r="G71" s="205">
        <v>412</v>
      </c>
      <c r="H71" s="205">
        <f t="shared" si="15"/>
        <v>13387</v>
      </c>
      <c r="I71" s="204">
        <v>15817</v>
      </c>
      <c r="J71" s="205">
        <v>304</v>
      </c>
      <c r="K71" s="205">
        <f t="shared" si="16"/>
        <v>16121</v>
      </c>
      <c r="L71" s="207">
        <f t="shared" si="17"/>
        <v>-2734</v>
      </c>
      <c r="M71" s="122"/>
    </row>
    <row r="72" spans="2:13" ht="12" customHeight="1">
      <c r="B72" s="141" t="s">
        <v>155</v>
      </c>
      <c r="C72" s="204">
        <v>10737</v>
      </c>
      <c r="D72" s="205">
        <v>426</v>
      </c>
      <c r="E72" s="205">
        <f t="shared" si="14"/>
        <v>11163</v>
      </c>
      <c r="F72" s="204">
        <v>16037</v>
      </c>
      <c r="G72" s="205">
        <v>506</v>
      </c>
      <c r="H72" s="205">
        <f t="shared" si="15"/>
        <v>16543</v>
      </c>
      <c r="I72" s="204">
        <v>16988</v>
      </c>
      <c r="J72" s="205">
        <v>422</v>
      </c>
      <c r="K72" s="205">
        <f t="shared" si="16"/>
        <v>17410</v>
      </c>
      <c r="L72" s="207">
        <f t="shared" si="17"/>
        <v>-867</v>
      </c>
      <c r="M72" s="122"/>
    </row>
    <row r="73" spans="2:13" ht="12" customHeight="1">
      <c r="B73" s="143" t="s">
        <v>154</v>
      </c>
      <c r="C73" s="205">
        <v>13934</v>
      </c>
      <c r="D73" s="205">
        <v>479</v>
      </c>
      <c r="E73" s="133">
        <f t="shared" si="14"/>
        <v>14413</v>
      </c>
      <c r="F73" s="205">
        <v>18541</v>
      </c>
      <c r="G73" s="205">
        <v>904</v>
      </c>
      <c r="H73" s="133">
        <f t="shared" si="15"/>
        <v>19445</v>
      </c>
      <c r="I73" s="205">
        <v>18085</v>
      </c>
      <c r="J73" s="205">
        <v>1097</v>
      </c>
      <c r="K73" s="133">
        <f t="shared" si="16"/>
        <v>19182</v>
      </c>
      <c r="L73" s="207">
        <f t="shared" si="17"/>
        <v>263</v>
      </c>
      <c r="M73" s="122"/>
    </row>
    <row r="74" spans="2:13" ht="12" customHeight="1">
      <c r="B74" s="143" t="s">
        <v>153</v>
      </c>
      <c r="C74" s="205">
        <v>13117</v>
      </c>
      <c r="D74" s="205">
        <v>448</v>
      </c>
      <c r="E74" s="133">
        <f t="shared" si="14"/>
        <v>13565</v>
      </c>
      <c r="F74" s="205">
        <v>18847</v>
      </c>
      <c r="G74" s="205">
        <v>642</v>
      </c>
      <c r="H74" s="133">
        <f t="shared" si="15"/>
        <v>19489</v>
      </c>
      <c r="I74" s="205">
        <v>18616</v>
      </c>
      <c r="J74" s="205">
        <v>722</v>
      </c>
      <c r="K74" s="133">
        <f t="shared" si="16"/>
        <v>19338</v>
      </c>
      <c r="L74" s="207">
        <f t="shared" si="17"/>
        <v>151</v>
      </c>
      <c r="M74" s="122"/>
    </row>
    <row r="75" spans="2:13" ht="12" customHeight="1">
      <c r="B75" s="141" t="s">
        <v>152</v>
      </c>
      <c r="C75" s="204">
        <v>15511</v>
      </c>
      <c r="D75" s="205">
        <v>681</v>
      </c>
      <c r="E75" s="205">
        <f t="shared" si="14"/>
        <v>16192</v>
      </c>
      <c r="F75" s="204">
        <v>20971</v>
      </c>
      <c r="G75" s="205">
        <v>1080</v>
      </c>
      <c r="H75" s="205">
        <f t="shared" si="15"/>
        <v>22051</v>
      </c>
      <c r="I75" s="204">
        <v>18438</v>
      </c>
      <c r="J75" s="205">
        <v>863</v>
      </c>
      <c r="K75" s="133">
        <f t="shared" si="16"/>
        <v>19301</v>
      </c>
      <c r="L75" s="207">
        <f t="shared" si="17"/>
        <v>2750</v>
      </c>
      <c r="M75" s="122"/>
    </row>
    <row r="76" spans="2:13" ht="12" customHeight="1">
      <c r="B76" s="143" t="s">
        <v>151</v>
      </c>
      <c r="C76" s="205">
        <v>23564</v>
      </c>
      <c r="D76" s="205">
        <v>1083</v>
      </c>
      <c r="E76" s="133">
        <f t="shared" si="14"/>
        <v>24647</v>
      </c>
      <c r="F76" s="205">
        <v>28733</v>
      </c>
      <c r="G76" s="205">
        <v>1517</v>
      </c>
      <c r="H76" s="133">
        <f t="shared" si="15"/>
        <v>30250</v>
      </c>
      <c r="I76" s="205"/>
      <c r="J76" s="205"/>
      <c r="K76" s="133"/>
      <c r="L76" s="205"/>
      <c r="M76" s="122"/>
    </row>
    <row r="77" spans="2:13" ht="12" customHeight="1">
      <c r="B77" s="210" t="s">
        <v>150</v>
      </c>
      <c r="C77" s="208">
        <v>16767</v>
      </c>
      <c r="D77" s="208">
        <v>722</v>
      </c>
      <c r="E77" s="211">
        <f t="shared" si="14"/>
        <v>17489</v>
      </c>
      <c r="F77" s="208">
        <v>22393</v>
      </c>
      <c r="G77" s="208">
        <v>1132</v>
      </c>
      <c r="H77" s="211">
        <f t="shared" si="15"/>
        <v>23525</v>
      </c>
      <c r="I77" s="208" t="s">
        <v>141</v>
      </c>
      <c r="J77" s="208" t="s">
        <v>141</v>
      </c>
      <c r="K77" s="211" t="s">
        <v>141</v>
      </c>
      <c r="L77" s="208" t="s">
        <v>141</v>
      </c>
      <c r="M77" s="122"/>
    </row>
    <row r="78" spans="2:13" ht="12" customHeight="1">
      <c r="B78" s="129"/>
      <c r="C78" s="128"/>
      <c r="D78" s="128"/>
      <c r="E78" s="127"/>
      <c r="F78" s="128"/>
      <c r="G78" s="128"/>
      <c r="H78" s="127"/>
      <c r="I78" s="126"/>
      <c r="J78" s="126"/>
      <c r="K78" s="126"/>
      <c r="L78" s="126"/>
      <c r="M78" s="122"/>
    </row>
    <row r="79" spans="2:13" ht="15.75" customHeight="1">
      <c r="B79" s="97" t="s">
        <v>140</v>
      </c>
      <c r="C79" s="1"/>
      <c r="D79" s="2"/>
      <c r="E79" s="2"/>
      <c r="F79" s="2"/>
      <c r="G79" s="2"/>
      <c r="H79" s="2"/>
      <c r="I79" s="2"/>
      <c r="J79" s="2"/>
      <c r="K79" s="2"/>
      <c r="L79" s="2"/>
      <c r="M79" s="122"/>
    </row>
    <row r="80" spans="2:12" ht="15.75" customHeight="1">
      <c r="B80" s="100" t="s">
        <v>139</v>
      </c>
      <c r="C80" s="1"/>
      <c r="D80" s="2"/>
      <c r="E80" s="2"/>
      <c r="F80" s="2"/>
      <c r="G80" s="2"/>
      <c r="H80" s="2"/>
      <c r="I80" s="125"/>
      <c r="J80" s="124"/>
      <c r="K80" s="125"/>
      <c r="L80" s="2"/>
    </row>
    <row r="81" spans="2:12" ht="15.75" customHeight="1">
      <c r="B81" s="100" t="s">
        <v>138</v>
      </c>
      <c r="C81" s="1"/>
      <c r="D81" s="2"/>
      <c r="E81" s="123"/>
      <c r="F81" s="124"/>
      <c r="G81" s="124"/>
      <c r="H81" s="123"/>
      <c r="I81" s="2"/>
      <c r="J81" s="2"/>
      <c r="K81" s="2"/>
      <c r="L81" s="2"/>
    </row>
    <row r="82" spans="2:8" ht="15.75" customHeight="1">
      <c r="B82" s="98" t="s">
        <v>137</v>
      </c>
      <c r="C82" s="27"/>
      <c r="D82" s="27"/>
      <c r="E82" s="122"/>
      <c r="F82" s="122"/>
      <c r="H82" s="122"/>
    </row>
  </sheetData>
  <sheetProtection/>
  <mergeCells count="8">
    <mergeCell ref="B69:L69"/>
    <mergeCell ref="B56:L56"/>
    <mergeCell ref="B43:L43"/>
    <mergeCell ref="B30:L30"/>
    <mergeCell ref="B17:L17"/>
    <mergeCell ref="C3:E3"/>
    <mergeCell ref="F3:H3"/>
    <mergeCell ref="I3:K3"/>
  </mergeCells>
  <printOptions/>
  <pageMargins left="0.1968503937007874" right="0.1968503937007874" top="0.1968503937007874" bottom="0.4724409448818898" header="0.2362204724409449" footer="0.31496062992125984"/>
  <pageSetup horizontalDpi="600" verticalDpi="600" orientation="portrait" scale="95" r:id="rId1"/>
  <ignoredErrors>
    <ignoredError sqref="I68:J68 B14:B15 B30 B56 B43 B17" numberStoredAsText="1"/>
    <ignoredError sqref="H12:H14 L13 E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R45"/>
  <sheetViews>
    <sheetView zoomScaleSheetLayoutView="100" zoomScalePageLayoutView="0" workbookViewId="0" topLeftCell="A1">
      <selection activeCell="V14" sqref="V14"/>
    </sheetView>
  </sheetViews>
  <sheetFormatPr defaultColWidth="9.140625" defaultRowHeight="12.75"/>
  <cols>
    <col min="1" max="1" width="0.85546875" style="0" customWidth="1"/>
    <col min="2" max="2" width="17.57421875" style="0" customWidth="1"/>
    <col min="3" max="17" width="8.28125" style="0" customWidth="1"/>
  </cols>
  <sheetData>
    <row r="1" spans="2:14" ht="18.75" customHeight="1">
      <c r="B1" s="3" t="s">
        <v>174</v>
      </c>
      <c r="C1" s="4"/>
      <c r="D1" s="5"/>
      <c r="E1" s="5"/>
      <c r="F1" s="5"/>
      <c r="G1" s="6"/>
      <c r="H1" s="6"/>
      <c r="I1" s="6"/>
      <c r="J1" s="7"/>
      <c r="K1" s="7"/>
      <c r="L1" s="7"/>
      <c r="M1" s="7"/>
      <c r="N1" s="7"/>
    </row>
    <row r="2" spans="2:14" ht="7.5" customHeight="1">
      <c r="B2" s="8"/>
      <c r="C2" s="8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</row>
    <row r="3" spans="2:17" s="12" customFormat="1" ht="19.5" customHeight="1">
      <c r="B3" s="223" t="s">
        <v>6</v>
      </c>
      <c r="C3" s="229" t="s">
        <v>109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2:17" s="12" customFormat="1" ht="19.5" customHeight="1">
      <c r="B4" s="224"/>
      <c r="C4" s="226" t="s">
        <v>0</v>
      </c>
      <c r="D4" s="227"/>
      <c r="E4" s="227"/>
      <c r="F4" s="227" t="s">
        <v>3</v>
      </c>
      <c r="G4" s="227"/>
      <c r="H4" s="227"/>
      <c r="I4" s="228" t="s">
        <v>127</v>
      </c>
      <c r="J4" s="228"/>
      <c r="K4" s="228"/>
      <c r="L4" s="227" t="s">
        <v>5</v>
      </c>
      <c r="M4" s="227"/>
      <c r="N4" s="227"/>
      <c r="O4" s="225" t="s">
        <v>128</v>
      </c>
      <c r="P4" s="225"/>
      <c r="Q4" s="225"/>
    </row>
    <row r="5" spans="2:17" s="12" customFormat="1" ht="19.5" customHeight="1">
      <c r="B5" s="224"/>
      <c r="C5" s="63" t="s">
        <v>0</v>
      </c>
      <c r="D5" s="62" t="s">
        <v>7</v>
      </c>
      <c r="E5" s="62" t="s">
        <v>8</v>
      </c>
      <c r="F5" s="62" t="s">
        <v>0</v>
      </c>
      <c r="G5" s="62" t="s">
        <v>7</v>
      </c>
      <c r="H5" s="62" t="s">
        <v>8</v>
      </c>
      <c r="I5" s="62" t="s">
        <v>0</v>
      </c>
      <c r="J5" s="62" t="s">
        <v>7</v>
      </c>
      <c r="K5" s="62" t="s">
        <v>8</v>
      </c>
      <c r="L5" s="62" t="s">
        <v>0</v>
      </c>
      <c r="M5" s="62" t="s">
        <v>7</v>
      </c>
      <c r="N5" s="62" t="s">
        <v>8</v>
      </c>
      <c r="O5" s="67" t="s">
        <v>0</v>
      </c>
      <c r="P5" s="67" t="s">
        <v>7</v>
      </c>
      <c r="Q5" s="67" t="s">
        <v>8</v>
      </c>
    </row>
    <row r="6" spans="2:17" s="12" customFormat="1" ht="21" customHeight="1">
      <c r="B6" s="48" t="s">
        <v>0</v>
      </c>
      <c r="C6" s="64">
        <v>23525</v>
      </c>
      <c r="D6" s="49">
        <v>11785</v>
      </c>
      <c r="E6" s="49">
        <v>11740</v>
      </c>
      <c r="F6" s="49">
        <v>16243</v>
      </c>
      <c r="G6" s="49">
        <v>7850</v>
      </c>
      <c r="H6" s="49">
        <v>8393</v>
      </c>
      <c r="I6" s="49">
        <v>6036</v>
      </c>
      <c r="J6" s="49">
        <v>3213</v>
      </c>
      <c r="K6" s="49">
        <v>2823</v>
      </c>
      <c r="L6" s="49">
        <v>1047</v>
      </c>
      <c r="M6" s="49">
        <v>616</v>
      </c>
      <c r="N6" s="49">
        <v>431</v>
      </c>
      <c r="O6" s="49">
        <v>199</v>
      </c>
      <c r="P6" s="49">
        <v>106</v>
      </c>
      <c r="Q6" s="49">
        <v>93</v>
      </c>
    </row>
    <row r="7" spans="2:17" s="12" customFormat="1" ht="21" customHeight="1">
      <c r="B7" s="15" t="s">
        <v>9</v>
      </c>
      <c r="C7" s="65">
        <v>835</v>
      </c>
      <c r="D7" s="12">
        <v>414</v>
      </c>
      <c r="E7" s="12">
        <v>421</v>
      </c>
      <c r="F7" s="12">
        <v>650</v>
      </c>
      <c r="G7" s="12">
        <v>316</v>
      </c>
      <c r="H7" s="12">
        <v>334</v>
      </c>
      <c r="I7" s="12">
        <v>143</v>
      </c>
      <c r="J7" s="12">
        <v>79</v>
      </c>
      <c r="K7" s="12">
        <v>64</v>
      </c>
      <c r="L7" s="12">
        <v>33</v>
      </c>
      <c r="M7" s="12">
        <v>17</v>
      </c>
      <c r="N7" s="12">
        <v>16</v>
      </c>
      <c r="O7" s="12">
        <v>9</v>
      </c>
      <c r="P7" s="12">
        <v>2</v>
      </c>
      <c r="Q7" s="12">
        <v>7</v>
      </c>
    </row>
    <row r="8" spans="2:17" s="12" customFormat="1" ht="21" customHeight="1">
      <c r="B8" s="14" t="s">
        <v>10</v>
      </c>
      <c r="C8" s="65">
        <v>895</v>
      </c>
      <c r="D8" s="12">
        <v>435</v>
      </c>
      <c r="E8" s="12">
        <v>460</v>
      </c>
      <c r="F8" s="12">
        <v>704</v>
      </c>
      <c r="G8" s="12">
        <v>341</v>
      </c>
      <c r="H8" s="12">
        <v>363</v>
      </c>
      <c r="I8" s="12">
        <v>155</v>
      </c>
      <c r="J8" s="12">
        <v>81</v>
      </c>
      <c r="K8" s="12">
        <v>74</v>
      </c>
      <c r="L8" s="12">
        <v>30</v>
      </c>
      <c r="M8" s="12">
        <v>8</v>
      </c>
      <c r="N8" s="12">
        <v>22</v>
      </c>
      <c r="O8" s="12">
        <v>6</v>
      </c>
      <c r="P8" s="12">
        <v>5</v>
      </c>
      <c r="Q8" s="12">
        <v>1</v>
      </c>
    </row>
    <row r="9" spans="2:17" s="12" customFormat="1" ht="21" customHeight="1">
      <c r="B9" s="14" t="s">
        <v>11</v>
      </c>
      <c r="C9" s="65">
        <v>900</v>
      </c>
      <c r="D9" s="12">
        <v>403</v>
      </c>
      <c r="E9" s="12">
        <v>497</v>
      </c>
      <c r="F9" s="12">
        <v>706</v>
      </c>
      <c r="G9" s="12">
        <v>318</v>
      </c>
      <c r="H9" s="12">
        <v>388</v>
      </c>
      <c r="I9" s="12">
        <v>142</v>
      </c>
      <c r="J9" s="12">
        <v>58</v>
      </c>
      <c r="K9" s="12">
        <v>84</v>
      </c>
      <c r="L9" s="12">
        <v>41</v>
      </c>
      <c r="M9" s="12">
        <v>20</v>
      </c>
      <c r="N9" s="12">
        <v>21</v>
      </c>
      <c r="O9" s="12">
        <v>11</v>
      </c>
      <c r="P9" s="12">
        <v>7</v>
      </c>
      <c r="Q9" s="12">
        <v>4</v>
      </c>
    </row>
    <row r="10" spans="2:17" s="12" customFormat="1" ht="21" customHeight="1">
      <c r="B10" s="15" t="s">
        <v>12</v>
      </c>
      <c r="C10" s="65">
        <v>984</v>
      </c>
      <c r="D10" s="12">
        <v>410</v>
      </c>
      <c r="E10" s="12">
        <v>574</v>
      </c>
      <c r="F10" s="12">
        <v>708</v>
      </c>
      <c r="G10" s="12">
        <v>286</v>
      </c>
      <c r="H10" s="12">
        <v>422</v>
      </c>
      <c r="I10" s="12">
        <v>198</v>
      </c>
      <c r="J10" s="12">
        <v>104</v>
      </c>
      <c r="K10" s="12">
        <v>94</v>
      </c>
      <c r="L10" s="12">
        <v>69</v>
      </c>
      <c r="M10" s="12">
        <v>15</v>
      </c>
      <c r="N10" s="12">
        <v>54</v>
      </c>
      <c r="O10" s="12">
        <v>9</v>
      </c>
      <c r="P10" s="12">
        <v>5</v>
      </c>
      <c r="Q10" s="12">
        <v>4</v>
      </c>
    </row>
    <row r="11" spans="2:17" s="12" customFormat="1" ht="21" customHeight="1">
      <c r="B11" s="15" t="s">
        <v>13</v>
      </c>
      <c r="C11" s="65">
        <v>1564</v>
      </c>
      <c r="D11" s="12">
        <v>664</v>
      </c>
      <c r="E11" s="12">
        <v>900</v>
      </c>
      <c r="F11" s="12">
        <v>1042</v>
      </c>
      <c r="G11" s="12">
        <v>389</v>
      </c>
      <c r="H11" s="12">
        <v>653</v>
      </c>
      <c r="I11" s="12">
        <v>442</v>
      </c>
      <c r="J11" s="12">
        <v>231</v>
      </c>
      <c r="K11" s="12">
        <v>211</v>
      </c>
      <c r="L11" s="12">
        <v>65</v>
      </c>
      <c r="M11" s="12">
        <v>36</v>
      </c>
      <c r="N11" s="12">
        <v>29</v>
      </c>
      <c r="O11" s="12">
        <v>15</v>
      </c>
      <c r="P11" s="12">
        <v>8</v>
      </c>
      <c r="Q11" s="12">
        <v>7</v>
      </c>
    </row>
    <row r="12" spans="2:17" s="12" customFormat="1" ht="21" customHeight="1">
      <c r="B12" s="15" t="s">
        <v>14</v>
      </c>
      <c r="C12" s="65">
        <v>2017</v>
      </c>
      <c r="D12" s="12">
        <v>986</v>
      </c>
      <c r="E12" s="12">
        <v>1031</v>
      </c>
      <c r="F12" s="12">
        <v>1431</v>
      </c>
      <c r="G12" s="12">
        <v>611</v>
      </c>
      <c r="H12" s="12">
        <v>820</v>
      </c>
      <c r="I12" s="12">
        <v>482</v>
      </c>
      <c r="J12" s="12">
        <v>302</v>
      </c>
      <c r="K12" s="12">
        <v>180</v>
      </c>
      <c r="L12" s="12">
        <v>93</v>
      </c>
      <c r="M12" s="12">
        <v>67</v>
      </c>
      <c r="N12" s="12">
        <v>26</v>
      </c>
      <c r="O12" s="12">
        <v>11</v>
      </c>
      <c r="P12" s="12">
        <v>6</v>
      </c>
      <c r="Q12" s="12">
        <v>5</v>
      </c>
    </row>
    <row r="13" spans="2:17" s="12" customFormat="1" ht="21" customHeight="1">
      <c r="B13" s="15" t="s">
        <v>15</v>
      </c>
      <c r="C13" s="65">
        <v>2021</v>
      </c>
      <c r="D13" s="12">
        <v>1053</v>
      </c>
      <c r="E13" s="12">
        <v>968</v>
      </c>
      <c r="F13" s="12">
        <v>1459</v>
      </c>
      <c r="G13" s="12">
        <v>715</v>
      </c>
      <c r="H13" s="12">
        <v>744</v>
      </c>
      <c r="I13" s="12">
        <v>430</v>
      </c>
      <c r="J13" s="12">
        <v>258</v>
      </c>
      <c r="K13" s="12">
        <v>172</v>
      </c>
      <c r="L13" s="12">
        <v>114</v>
      </c>
      <c r="M13" s="12">
        <v>71</v>
      </c>
      <c r="N13" s="12">
        <v>43</v>
      </c>
      <c r="O13" s="12">
        <v>18</v>
      </c>
      <c r="P13" s="12">
        <v>9</v>
      </c>
      <c r="Q13" s="12">
        <v>9</v>
      </c>
    </row>
    <row r="14" spans="2:17" s="12" customFormat="1" ht="21" customHeight="1">
      <c r="B14" s="15" t="s">
        <v>16</v>
      </c>
      <c r="C14" s="65">
        <v>1838</v>
      </c>
      <c r="D14" s="12">
        <v>964</v>
      </c>
      <c r="E14" s="12">
        <v>874</v>
      </c>
      <c r="F14" s="12">
        <v>1260</v>
      </c>
      <c r="G14" s="12">
        <v>644</v>
      </c>
      <c r="H14" s="12">
        <v>616</v>
      </c>
      <c r="I14" s="12">
        <v>456</v>
      </c>
      <c r="J14" s="12">
        <v>246</v>
      </c>
      <c r="K14" s="12">
        <v>210</v>
      </c>
      <c r="L14" s="12">
        <v>102</v>
      </c>
      <c r="M14" s="12">
        <v>64</v>
      </c>
      <c r="N14" s="12">
        <v>38</v>
      </c>
      <c r="O14" s="12">
        <v>20</v>
      </c>
      <c r="P14" s="12">
        <v>10</v>
      </c>
      <c r="Q14" s="12">
        <v>10</v>
      </c>
    </row>
    <row r="15" spans="2:17" s="12" customFormat="1" ht="21" customHeight="1">
      <c r="B15" s="15" t="s">
        <v>17</v>
      </c>
      <c r="C15" s="65">
        <v>1880</v>
      </c>
      <c r="D15" s="12">
        <v>974</v>
      </c>
      <c r="E15" s="12">
        <v>906</v>
      </c>
      <c r="F15" s="12">
        <v>1218</v>
      </c>
      <c r="G15" s="12">
        <v>599</v>
      </c>
      <c r="H15" s="12">
        <v>619</v>
      </c>
      <c r="I15" s="12">
        <v>560</v>
      </c>
      <c r="J15" s="12">
        <v>305</v>
      </c>
      <c r="K15" s="12">
        <v>255</v>
      </c>
      <c r="L15" s="12">
        <v>87</v>
      </c>
      <c r="M15" s="12">
        <v>59</v>
      </c>
      <c r="N15" s="12">
        <v>28</v>
      </c>
      <c r="O15" s="12">
        <v>15</v>
      </c>
      <c r="P15" s="12">
        <v>11</v>
      </c>
      <c r="Q15" s="12">
        <v>4</v>
      </c>
    </row>
    <row r="16" spans="2:17" s="12" customFormat="1" ht="21" customHeight="1">
      <c r="B16" s="15" t="s">
        <v>18</v>
      </c>
      <c r="C16" s="65">
        <v>2096</v>
      </c>
      <c r="D16" s="12">
        <v>1101</v>
      </c>
      <c r="E16" s="12">
        <v>995</v>
      </c>
      <c r="F16" s="12">
        <v>1320</v>
      </c>
      <c r="G16" s="12">
        <v>681</v>
      </c>
      <c r="H16" s="12">
        <v>639</v>
      </c>
      <c r="I16" s="12">
        <v>635</v>
      </c>
      <c r="J16" s="12">
        <v>333</v>
      </c>
      <c r="K16" s="12">
        <v>302</v>
      </c>
      <c r="L16" s="12">
        <v>120</v>
      </c>
      <c r="M16" s="12">
        <v>77</v>
      </c>
      <c r="N16" s="12">
        <v>43</v>
      </c>
      <c r="O16" s="12">
        <v>21</v>
      </c>
      <c r="P16" s="12">
        <v>10</v>
      </c>
      <c r="Q16" s="12">
        <v>11</v>
      </c>
    </row>
    <row r="17" spans="2:17" s="12" customFormat="1" ht="21" customHeight="1">
      <c r="B17" s="15" t="s">
        <v>19</v>
      </c>
      <c r="C17" s="65">
        <v>2183</v>
      </c>
      <c r="D17" s="12">
        <v>1129</v>
      </c>
      <c r="E17" s="12">
        <v>1054</v>
      </c>
      <c r="F17" s="12">
        <v>1448</v>
      </c>
      <c r="G17" s="12">
        <v>731</v>
      </c>
      <c r="H17" s="12">
        <v>717</v>
      </c>
      <c r="I17" s="12">
        <v>632</v>
      </c>
      <c r="J17" s="12">
        <v>331</v>
      </c>
      <c r="K17" s="12">
        <v>301</v>
      </c>
      <c r="L17" s="12">
        <v>87</v>
      </c>
      <c r="M17" s="12">
        <v>60</v>
      </c>
      <c r="N17" s="12">
        <v>27</v>
      </c>
      <c r="O17" s="12">
        <v>16</v>
      </c>
      <c r="P17" s="12">
        <v>7</v>
      </c>
      <c r="Q17" s="12">
        <v>9</v>
      </c>
    </row>
    <row r="18" spans="2:17" s="12" customFormat="1" ht="21" customHeight="1">
      <c r="B18" s="15" t="s">
        <v>20</v>
      </c>
      <c r="C18" s="65">
        <v>2156</v>
      </c>
      <c r="D18" s="12">
        <v>1081</v>
      </c>
      <c r="E18" s="12">
        <v>1075</v>
      </c>
      <c r="F18" s="12">
        <v>1451</v>
      </c>
      <c r="G18" s="12">
        <v>713</v>
      </c>
      <c r="H18" s="12">
        <v>738</v>
      </c>
      <c r="I18" s="12">
        <v>612</v>
      </c>
      <c r="J18" s="12">
        <v>312</v>
      </c>
      <c r="K18" s="12">
        <v>300</v>
      </c>
      <c r="L18" s="12">
        <v>74</v>
      </c>
      <c r="M18" s="12">
        <v>44</v>
      </c>
      <c r="N18" s="12">
        <v>30</v>
      </c>
      <c r="O18" s="12">
        <v>19</v>
      </c>
      <c r="P18" s="12">
        <v>12</v>
      </c>
      <c r="Q18" s="12">
        <v>7</v>
      </c>
    </row>
    <row r="19" spans="2:17" s="12" customFormat="1" ht="21" customHeight="1">
      <c r="B19" s="15" t="s">
        <v>21</v>
      </c>
      <c r="C19" s="65">
        <v>1689</v>
      </c>
      <c r="D19" s="12">
        <v>907</v>
      </c>
      <c r="E19" s="12">
        <v>782</v>
      </c>
      <c r="F19" s="12">
        <v>1119</v>
      </c>
      <c r="G19" s="12">
        <v>614</v>
      </c>
      <c r="H19" s="12">
        <v>505</v>
      </c>
      <c r="I19" s="12">
        <v>489</v>
      </c>
      <c r="J19" s="12">
        <v>248</v>
      </c>
      <c r="K19" s="12">
        <v>241</v>
      </c>
      <c r="L19" s="12">
        <v>66</v>
      </c>
      <c r="M19" s="12">
        <v>39</v>
      </c>
      <c r="N19" s="12">
        <v>27</v>
      </c>
      <c r="O19" s="12">
        <v>15</v>
      </c>
      <c r="P19" s="12">
        <v>6</v>
      </c>
      <c r="Q19" s="12">
        <v>9</v>
      </c>
    </row>
    <row r="20" spans="2:18" s="12" customFormat="1" ht="21" customHeight="1">
      <c r="B20" s="15" t="s">
        <v>22</v>
      </c>
      <c r="C20" s="65">
        <v>1215</v>
      </c>
      <c r="D20" s="12">
        <v>631</v>
      </c>
      <c r="E20" s="12">
        <v>584</v>
      </c>
      <c r="F20" s="12">
        <v>848</v>
      </c>
      <c r="G20" s="12">
        <v>438</v>
      </c>
      <c r="H20" s="12">
        <v>410</v>
      </c>
      <c r="I20" s="12">
        <v>315</v>
      </c>
      <c r="J20" s="12">
        <v>164</v>
      </c>
      <c r="K20" s="12">
        <v>151</v>
      </c>
      <c r="L20" s="12">
        <v>44</v>
      </c>
      <c r="M20" s="12">
        <v>24</v>
      </c>
      <c r="N20" s="12">
        <v>20</v>
      </c>
      <c r="O20" s="12">
        <v>8</v>
      </c>
      <c r="P20" s="12">
        <v>5</v>
      </c>
      <c r="Q20" s="12">
        <v>3</v>
      </c>
      <c r="R20" s="108"/>
    </row>
    <row r="21" spans="2:17" s="12" customFormat="1" ht="21" customHeight="1">
      <c r="B21" s="15" t="s">
        <v>23</v>
      </c>
      <c r="C21" s="65">
        <v>745</v>
      </c>
      <c r="D21" s="12">
        <v>385</v>
      </c>
      <c r="E21" s="12">
        <v>360</v>
      </c>
      <c r="F21" s="12">
        <v>523</v>
      </c>
      <c r="G21" s="12">
        <v>275</v>
      </c>
      <c r="H21" s="12">
        <v>248</v>
      </c>
      <c r="I21" s="12">
        <v>204</v>
      </c>
      <c r="J21" s="12">
        <v>97</v>
      </c>
      <c r="K21" s="12">
        <v>107</v>
      </c>
      <c r="L21" s="12">
        <v>14</v>
      </c>
      <c r="M21" s="12">
        <v>11</v>
      </c>
      <c r="N21" s="12">
        <v>3</v>
      </c>
      <c r="O21" s="12">
        <v>4</v>
      </c>
      <c r="P21" s="12">
        <v>2</v>
      </c>
      <c r="Q21" s="12">
        <v>2</v>
      </c>
    </row>
    <row r="22" spans="2:17" s="12" customFormat="1" ht="21" customHeight="1">
      <c r="B22" s="15" t="s">
        <v>24</v>
      </c>
      <c r="C22" s="65">
        <v>507</v>
      </c>
      <c r="D22" s="12">
        <v>248</v>
      </c>
      <c r="E22" s="12">
        <v>259</v>
      </c>
      <c r="F22" s="12">
        <v>356</v>
      </c>
      <c r="G22" s="12">
        <v>179</v>
      </c>
      <c r="H22" s="12">
        <v>177</v>
      </c>
      <c r="I22" s="12">
        <v>141</v>
      </c>
      <c r="J22" s="12">
        <v>64</v>
      </c>
      <c r="K22" s="12">
        <v>77</v>
      </c>
      <c r="L22" s="12">
        <v>8</v>
      </c>
      <c r="M22" s="12">
        <v>4</v>
      </c>
      <c r="N22" s="12">
        <v>4</v>
      </c>
      <c r="O22" s="12">
        <v>2</v>
      </c>
      <c r="P22" s="12">
        <v>1</v>
      </c>
      <c r="Q22" s="12">
        <v>1</v>
      </c>
    </row>
    <row r="23" spans="2:17" s="12" customFormat="1" ht="21" customHeight="1">
      <c r="B23" s="18" t="s">
        <v>106</v>
      </c>
      <c r="C23" s="66">
        <f>D23+E23</f>
        <v>100</v>
      </c>
      <c r="D23" s="51">
        <f>D6/C6%</f>
        <v>50.095642933049945</v>
      </c>
      <c r="E23" s="51">
        <f>E6/C6%</f>
        <v>49.904357066950055</v>
      </c>
      <c r="F23" s="51">
        <f>F6/C6%</f>
        <v>69.04569606801276</v>
      </c>
      <c r="G23" s="51">
        <f>G6/C6%</f>
        <v>33.36875664187035</v>
      </c>
      <c r="H23" s="51">
        <f>H6/C6%</f>
        <v>35.676939426142404</v>
      </c>
      <c r="I23" s="51">
        <f>I6/C6%</f>
        <v>25.657810839532413</v>
      </c>
      <c r="J23" s="51">
        <f>J6/C6%</f>
        <v>13.657810839532413</v>
      </c>
      <c r="K23" s="51">
        <f>K6/C6%</f>
        <v>12</v>
      </c>
      <c r="L23" s="51">
        <f>L6/C6%</f>
        <v>4.450584484590861</v>
      </c>
      <c r="M23" s="51">
        <f>M6/C6%</f>
        <v>2.618490967056323</v>
      </c>
      <c r="N23" s="51">
        <f>N6/C6%</f>
        <v>1.8320935175345376</v>
      </c>
      <c r="O23" s="51">
        <f>O6/C6%</f>
        <v>0.8459086078639745</v>
      </c>
      <c r="P23" s="51">
        <f>P6/C6%</f>
        <v>0.4505844845908608</v>
      </c>
      <c r="Q23" s="51">
        <f>Q6/C6%</f>
        <v>0.3953241232731137</v>
      </c>
    </row>
    <row r="24" ht="6.75" customHeight="1"/>
    <row r="25" spans="2:14" ht="15.75" customHeight="1">
      <c r="B25" s="97" t="s">
        <v>136</v>
      </c>
      <c r="C25" s="1"/>
      <c r="D25" s="2"/>
      <c r="E25" s="2"/>
      <c r="F25" s="2"/>
      <c r="G25" s="2"/>
      <c r="H25" s="2"/>
      <c r="I25" s="2"/>
      <c r="J25" s="2"/>
      <c r="K25" s="2"/>
      <c r="L25" s="11"/>
      <c r="M25" s="11"/>
      <c r="N25" s="11"/>
    </row>
    <row r="26" spans="2:4" ht="15.75" customHeight="1">
      <c r="B26" s="97" t="s">
        <v>111</v>
      </c>
      <c r="C26" s="1"/>
      <c r="D26" s="2"/>
    </row>
    <row r="27" ht="15.75" customHeight="1">
      <c r="B27" s="103" t="s">
        <v>95</v>
      </c>
    </row>
    <row r="30" spans="3:17" ht="15">
      <c r="C30" s="46"/>
      <c r="D30" s="46"/>
      <c r="E30" s="41"/>
      <c r="F30" s="41"/>
      <c r="H30" s="42"/>
      <c r="I30" s="42"/>
      <c r="K30" s="43"/>
      <c r="L30" s="43"/>
      <c r="N30" s="44"/>
      <c r="O30" s="44"/>
      <c r="Q30" s="45"/>
    </row>
    <row r="31" spans="3:17" ht="15">
      <c r="C31" s="46"/>
      <c r="D31" s="46"/>
      <c r="E31" s="41"/>
      <c r="F31" s="41"/>
      <c r="H31" s="42"/>
      <c r="I31" s="42"/>
      <c r="K31" s="43"/>
      <c r="L31" s="43"/>
      <c r="N31" s="44"/>
      <c r="O31" s="44"/>
      <c r="Q31" s="45"/>
    </row>
    <row r="32" spans="3:17" ht="15">
      <c r="C32" s="46"/>
      <c r="D32" s="46"/>
      <c r="E32" s="41"/>
      <c r="F32" s="41"/>
      <c r="H32" s="42"/>
      <c r="I32" s="42"/>
      <c r="K32" s="43"/>
      <c r="L32" s="43"/>
      <c r="N32" s="44"/>
      <c r="O32" s="44"/>
      <c r="Q32" s="45"/>
    </row>
    <row r="33" spans="3:17" ht="15">
      <c r="C33" s="46"/>
      <c r="D33" s="46"/>
      <c r="E33" s="41"/>
      <c r="F33" s="41"/>
      <c r="H33" s="42"/>
      <c r="I33" s="42"/>
      <c r="K33" s="43"/>
      <c r="L33" s="43"/>
      <c r="N33" s="44"/>
      <c r="O33" s="44"/>
      <c r="Q33" s="45"/>
    </row>
    <row r="34" spans="3:17" ht="15">
      <c r="C34" s="46"/>
      <c r="D34" s="46"/>
      <c r="E34" s="41"/>
      <c r="F34" s="41"/>
      <c r="H34" s="42"/>
      <c r="I34" s="42"/>
      <c r="K34" s="43"/>
      <c r="L34" s="43"/>
      <c r="N34" s="44"/>
      <c r="O34" s="44"/>
      <c r="Q34" s="45"/>
    </row>
    <row r="35" spans="3:17" ht="15">
      <c r="C35" s="46"/>
      <c r="D35" s="46"/>
      <c r="E35" s="41"/>
      <c r="F35" s="41"/>
      <c r="H35" s="42"/>
      <c r="I35" s="42"/>
      <c r="K35" s="43"/>
      <c r="L35" s="43"/>
      <c r="N35" s="44"/>
      <c r="O35" s="44"/>
      <c r="Q35" s="45"/>
    </row>
    <row r="36" spans="3:17" ht="15">
      <c r="C36" s="46"/>
      <c r="D36" s="46"/>
      <c r="E36" s="41"/>
      <c r="F36" s="41"/>
      <c r="H36" s="42"/>
      <c r="I36" s="42"/>
      <c r="K36" s="43"/>
      <c r="L36" s="43"/>
      <c r="N36" s="44"/>
      <c r="O36" s="44"/>
      <c r="Q36" s="45"/>
    </row>
    <row r="37" spans="3:17" ht="15">
      <c r="C37" s="46"/>
      <c r="D37" s="46"/>
      <c r="E37" s="41"/>
      <c r="F37" s="41"/>
      <c r="H37" s="42"/>
      <c r="I37" s="42"/>
      <c r="K37" s="43"/>
      <c r="L37" s="43"/>
      <c r="N37" s="44"/>
      <c r="O37" s="44"/>
      <c r="Q37" s="45"/>
    </row>
    <row r="38" spans="3:17" ht="15">
      <c r="C38" s="46"/>
      <c r="D38" s="46"/>
      <c r="E38" s="41"/>
      <c r="F38" s="41"/>
      <c r="H38" s="42"/>
      <c r="I38" s="42"/>
      <c r="K38" s="43"/>
      <c r="L38" s="43"/>
      <c r="N38" s="44"/>
      <c r="O38" s="44"/>
      <c r="Q38" s="45"/>
    </row>
    <row r="39" spans="3:17" ht="15">
      <c r="C39" s="46"/>
      <c r="D39" s="46"/>
      <c r="E39" s="41"/>
      <c r="F39" s="41"/>
      <c r="H39" s="42"/>
      <c r="I39" s="42"/>
      <c r="K39" s="43"/>
      <c r="L39" s="43"/>
      <c r="N39" s="44"/>
      <c r="O39" s="44"/>
      <c r="Q39" s="45"/>
    </row>
    <row r="40" spans="3:17" ht="15">
      <c r="C40" s="46"/>
      <c r="D40" s="46"/>
      <c r="E40" s="41"/>
      <c r="F40" s="41"/>
      <c r="H40" s="42"/>
      <c r="I40" s="42"/>
      <c r="K40" s="43"/>
      <c r="L40" s="43"/>
      <c r="N40" s="44"/>
      <c r="O40" s="44"/>
      <c r="Q40" s="45"/>
    </row>
    <row r="41" spans="3:17" ht="15">
      <c r="C41" s="46"/>
      <c r="D41" s="46"/>
      <c r="E41" s="41"/>
      <c r="F41" s="41"/>
      <c r="H41" s="42"/>
      <c r="I41" s="42"/>
      <c r="K41" s="43"/>
      <c r="L41" s="43"/>
      <c r="N41" s="44"/>
      <c r="O41" s="44"/>
      <c r="Q41" s="45"/>
    </row>
    <row r="42" spans="3:17" ht="15">
      <c r="C42" s="46"/>
      <c r="D42" s="46"/>
      <c r="E42" s="41"/>
      <c r="F42" s="41"/>
      <c r="H42" s="42"/>
      <c r="I42" s="42"/>
      <c r="K42" s="43"/>
      <c r="L42" s="43"/>
      <c r="N42" s="44"/>
      <c r="O42" s="44"/>
      <c r="Q42" s="45"/>
    </row>
    <row r="43" spans="3:17" ht="15">
      <c r="C43" s="46"/>
      <c r="D43" s="46"/>
      <c r="E43" s="41"/>
      <c r="F43" s="41"/>
      <c r="H43" s="42"/>
      <c r="I43" s="42"/>
      <c r="K43" s="43"/>
      <c r="L43" s="43"/>
      <c r="N43" s="44"/>
      <c r="O43" s="44"/>
      <c r="Q43" s="45"/>
    </row>
    <row r="44" spans="3:17" ht="15">
      <c r="C44" s="46"/>
      <c r="D44" s="46"/>
      <c r="E44" s="41"/>
      <c r="F44" s="41"/>
      <c r="H44" s="42"/>
      <c r="I44" s="42"/>
      <c r="K44" s="43"/>
      <c r="L44" s="43"/>
      <c r="N44" s="44"/>
      <c r="O44" s="44"/>
      <c r="Q44" s="45"/>
    </row>
    <row r="45" spans="3:17" ht="15">
      <c r="C45" s="46"/>
      <c r="D45" s="46"/>
      <c r="E45" s="41"/>
      <c r="F45" s="41"/>
      <c r="H45" s="42"/>
      <c r="I45" s="42"/>
      <c r="K45" s="43"/>
      <c r="L45" s="43"/>
      <c r="N45" s="44"/>
      <c r="O45" s="44"/>
      <c r="Q45" s="45"/>
    </row>
  </sheetData>
  <sheetProtection selectLockedCells="1" selectUnlockedCells="1"/>
  <mergeCells count="8">
    <mergeCell ref="B3:B5"/>
    <mergeCell ref="O4:Q4"/>
    <mergeCell ref="C4:E4"/>
    <mergeCell ref="F4:H4"/>
    <mergeCell ref="I4:K4"/>
    <mergeCell ref="L4:N4"/>
    <mergeCell ref="C3:Q3"/>
  </mergeCells>
  <printOptions/>
  <pageMargins left="0.15748031496062992" right="0.15748031496062992" top="0.4330708661417323" bottom="0.4330708661417323" header="0.31496062992125984" footer="0.31496062992125984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9"/>
  <sheetViews>
    <sheetView zoomScaleSheetLayoutView="100" zoomScalePageLayoutView="0" workbookViewId="0" topLeftCell="A1">
      <selection activeCell="L15" sqref="L15"/>
    </sheetView>
  </sheetViews>
  <sheetFormatPr defaultColWidth="8.8515625" defaultRowHeight="12.75"/>
  <cols>
    <col min="1" max="1" width="1.7109375" style="13" customWidth="1"/>
    <col min="2" max="2" width="29.57421875" style="13" customWidth="1"/>
    <col min="3" max="5" width="15.7109375" style="13" customWidth="1"/>
    <col min="6" max="6" width="21.28125" style="13" customWidth="1"/>
    <col min="7" max="16384" width="8.8515625" style="13" customWidth="1"/>
  </cols>
  <sheetData>
    <row r="1" spans="2:6" ht="18.75" customHeight="1">
      <c r="B1" s="19" t="s">
        <v>175</v>
      </c>
      <c r="C1" s="20"/>
      <c r="D1" s="20"/>
      <c r="E1" s="20"/>
      <c r="F1" s="20"/>
    </row>
    <row r="2" spans="2:6" ht="4.5" customHeight="1">
      <c r="B2" s="21"/>
      <c r="C2" s="21"/>
      <c r="D2" s="21"/>
      <c r="E2" s="21"/>
      <c r="F2" s="21"/>
    </row>
    <row r="3" spans="2:6" ht="19.5" customHeight="1">
      <c r="B3" s="234" t="s">
        <v>173</v>
      </c>
      <c r="C3" s="226" t="s">
        <v>26</v>
      </c>
      <c r="D3" s="227"/>
      <c r="E3" s="227"/>
      <c r="F3" s="230" t="s">
        <v>114</v>
      </c>
    </row>
    <row r="4" spans="2:6" ht="19.5" customHeight="1">
      <c r="B4" s="235"/>
      <c r="C4" s="77" t="s">
        <v>1</v>
      </c>
      <c r="D4" s="78" t="s">
        <v>2</v>
      </c>
      <c r="E4" s="78" t="s">
        <v>0</v>
      </c>
      <c r="F4" s="231"/>
    </row>
    <row r="5" spans="2:6" ht="18" customHeight="1">
      <c r="B5" s="52" t="s">
        <v>27</v>
      </c>
      <c r="C5" s="73">
        <f>SUM(C6:C11)</f>
        <v>13834</v>
      </c>
      <c r="D5" s="47">
        <f>SUM(D6:D11)</f>
        <v>294</v>
      </c>
      <c r="E5" s="47">
        <f>C5+D5</f>
        <v>14128</v>
      </c>
      <c r="F5" s="50">
        <f>ROUND(E5/E32%,2)</f>
        <v>80.78</v>
      </c>
    </row>
    <row r="6" spans="2:7" ht="15" customHeight="1">
      <c r="B6" s="16" t="s">
        <v>28</v>
      </c>
      <c r="C6" s="39">
        <v>1866</v>
      </c>
      <c r="D6" s="17">
        <v>92</v>
      </c>
      <c r="E6" s="17">
        <f aca="true" t="shared" si="0" ref="E6:E11">C6+D6</f>
        <v>1958</v>
      </c>
      <c r="F6" s="53">
        <f>E6/E32*100</f>
        <v>11.195608668305793</v>
      </c>
      <c r="G6" s="33"/>
    </row>
    <row r="7" spans="2:6" ht="15" customHeight="1">
      <c r="B7" s="16" t="s">
        <v>29</v>
      </c>
      <c r="C7" s="39">
        <v>267</v>
      </c>
      <c r="D7" s="17">
        <v>4</v>
      </c>
      <c r="E7" s="17">
        <f t="shared" si="0"/>
        <v>271</v>
      </c>
      <c r="F7" s="53">
        <f>E7/E32*100</f>
        <v>1.5495454285550918</v>
      </c>
    </row>
    <row r="8" spans="2:6" ht="15" customHeight="1">
      <c r="B8" s="16" t="s">
        <v>30</v>
      </c>
      <c r="C8" s="39">
        <v>11</v>
      </c>
      <c r="D8" s="17">
        <v>2</v>
      </c>
      <c r="E8" s="17">
        <f t="shared" si="0"/>
        <v>13</v>
      </c>
      <c r="F8" s="112">
        <f>E8/$E$32*100</f>
        <v>0.07433243753216308</v>
      </c>
    </row>
    <row r="9" spans="2:6" ht="15" customHeight="1">
      <c r="B9" s="16" t="s">
        <v>31</v>
      </c>
      <c r="C9" s="39">
        <v>425</v>
      </c>
      <c r="D9" s="17">
        <v>128</v>
      </c>
      <c r="E9" s="17">
        <f t="shared" si="0"/>
        <v>553</v>
      </c>
      <c r="F9" s="53">
        <f>E9/$E$32*100</f>
        <v>3.1619875350220137</v>
      </c>
    </row>
    <row r="10" spans="2:6" ht="15" customHeight="1">
      <c r="B10" s="16" t="s">
        <v>32</v>
      </c>
      <c r="C10" s="39">
        <v>7744</v>
      </c>
      <c r="D10" s="17">
        <v>41</v>
      </c>
      <c r="E10" s="17">
        <f t="shared" si="0"/>
        <v>7785</v>
      </c>
      <c r="F10" s="53">
        <f>E10/$E$32*100</f>
        <v>44.51369432214535</v>
      </c>
    </row>
    <row r="11" spans="2:6" ht="15" customHeight="1">
      <c r="B11" s="16" t="s">
        <v>33</v>
      </c>
      <c r="C11" s="39">
        <v>3521</v>
      </c>
      <c r="D11" s="17">
        <v>27</v>
      </c>
      <c r="E11" s="17">
        <f t="shared" si="0"/>
        <v>3548</v>
      </c>
      <c r="F11" s="53">
        <f>E11/E32*100</f>
        <v>20.287037566470353</v>
      </c>
    </row>
    <row r="12" spans="2:6" ht="13.5">
      <c r="B12" s="25"/>
      <c r="C12" s="39"/>
      <c r="D12" s="17"/>
      <c r="E12" s="17"/>
      <c r="F12" s="54"/>
    </row>
    <row r="13" spans="2:6" ht="18" customHeight="1">
      <c r="B13" s="52" t="s">
        <v>34</v>
      </c>
      <c r="C13" s="73">
        <f>SUM(C14:C18)</f>
        <v>653</v>
      </c>
      <c r="D13" s="47">
        <f>SUM(D14:D18)</f>
        <v>86</v>
      </c>
      <c r="E13" s="47">
        <f>SUM(C13+D13)</f>
        <v>739</v>
      </c>
      <c r="F13" s="50">
        <f>E13/E32%</f>
        <v>4.225513179712963</v>
      </c>
    </row>
    <row r="14" spans="2:6" ht="15" customHeight="1">
      <c r="B14" s="25" t="s">
        <v>35</v>
      </c>
      <c r="C14" s="106">
        <v>289</v>
      </c>
      <c r="D14" s="17">
        <v>56</v>
      </c>
      <c r="E14" s="17">
        <f>D14+C14</f>
        <v>345</v>
      </c>
      <c r="F14" s="53">
        <f>E14/$E$32*100</f>
        <v>1.9726685345074046</v>
      </c>
    </row>
    <row r="15" spans="2:6" ht="15" customHeight="1">
      <c r="B15" s="25" t="s">
        <v>36</v>
      </c>
      <c r="C15" s="106">
        <v>15</v>
      </c>
      <c r="D15" s="17">
        <v>1</v>
      </c>
      <c r="E15" s="17">
        <f>D15+C15</f>
        <v>16</v>
      </c>
      <c r="F15" s="53">
        <f>E15/$E$32*100</f>
        <v>0.09148607696266225</v>
      </c>
    </row>
    <row r="16" spans="2:6" ht="15" customHeight="1">
      <c r="B16" s="25" t="s">
        <v>37</v>
      </c>
      <c r="C16" s="106">
        <v>11</v>
      </c>
      <c r="D16" s="17">
        <v>0</v>
      </c>
      <c r="E16" s="17">
        <f>D16+C16</f>
        <v>11</v>
      </c>
      <c r="F16" s="53">
        <f>E16/$E$32*100</f>
        <v>0.0628966779118303</v>
      </c>
    </row>
    <row r="17" spans="2:6" ht="15" customHeight="1">
      <c r="B17" s="25" t="s">
        <v>38</v>
      </c>
      <c r="C17" s="106">
        <v>68</v>
      </c>
      <c r="D17" s="17">
        <v>5</v>
      </c>
      <c r="E17" s="17">
        <f>D17+C17</f>
        <v>73</v>
      </c>
      <c r="F17" s="53">
        <f>E17/$E$32*100</f>
        <v>0.41740522614214653</v>
      </c>
    </row>
    <row r="18" spans="2:6" ht="15" customHeight="1">
      <c r="B18" s="25" t="s">
        <v>39</v>
      </c>
      <c r="C18" s="106">
        <v>270</v>
      </c>
      <c r="D18" s="17">
        <v>24</v>
      </c>
      <c r="E18" s="17">
        <f>D18+C18</f>
        <v>294</v>
      </c>
      <c r="F18" s="53">
        <f>E18/$E$32*100</f>
        <v>1.6810566641889186</v>
      </c>
    </row>
    <row r="19" spans="2:6" ht="13.5">
      <c r="B19" s="25"/>
      <c r="C19" s="39"/>
      <c r="D19" s="17"/>
      <c r="E19" s="17"/>
      <c r="F19" s="55"/>
    </row>
    <row r="20" spans="2:6" ht="18" customHeight="1">
      <c r="B20" s="52" t="s">
        <v>40</v>
      </c>
      <c r="C20" s="73">
        <f>SUM(C21+C22)</f>
        <v>1409</v>
      </c>
      <c r="D20" s="47">
        <f>SUM(D21:D22)</f>
        <v>68</v>
      </c>
      <c r="E20" s="47">
        <f>SUM(C20:D20)</f>
        <v>1477</v>
      </c>
      <c r="F20" s="50">
        <f>E20/E32%</f>
        <v>8.44530847961576</v>
      </c>
    </row>
    <row r="21" spans="2:6" ht="15" customHeight="1">
      <c r="B21" s="25" t="s">
        <v>41</v>
      </c>
      <c r="C21" s="121">
        <v>1327</v>
      </c>
      <c r="D21" s="17">
        <v>64</v>
      </c>
      <c r="E21" s="17">
        <f>SUM(C21:D21)</f>
        <v>1391</v>
      </c>
      <c r="F21" s="53">
        <f>E21/$E$32*100</f>
        <v>7.9535708159414495</v>
      </c>
    </row>
    <row r="22" spans="2:6" ht="15" customHeight="1">
      <c r="B22" s="25" t="s">
        <v>42</v>
      </c>
      <c r="C22" s="106">
        <v>82</v>
      </c>
      <c r="D22" s="17">
        <v>4</v>
      </c>
      <c r="E22" s="17">
        <f>SUM(C22:D22)</f>
        <v>86</v>
      </c>
      <c r="F22" s="53">
        <f>E22/$E$32*100</f>
        <v>0.4917376636743096</v>
      </c>
    </row>
    <row r="23" spans="2:6" ht="13.5">
      <c r="B23" s="25"/>
      <c r="C23" s="39"/>
      <c r="D23" s="17"/>
      <c r="E23" s="17"/>
      <c r="F23" s="55"/>
    </row>
    <row r="24" spans="2:10" ht="18" customHeight="1">
      <c r="B24" s="52" t="s">
        <v>43</v>
      </c>
      <c r="C24" s="73">
        <f>SUM(C25:C28)</f>
        <v>784</v>
      </c>
      <c r="D24" s="47">
        <f>SUM(D25:D28)</f>
        <v>264</v>
      </c>
      <c r="E24" s="47">
        <f>SUM(C24:D24)</f>
        <v>1048</v>
      </c>
      <c r="F24" s="50">
        <f>E24/E32%</f>
        <v>5.992338041054378</v>
      </c>
      <c r="J24" s="109"/>
    </row>
    <row r="25" spans="2:6" ht="15" customHeight="1">
      <c r="B25" s="25" t="s">
        <v>44</v>
      </c>
      <c r="C25" s="39">
        <v>80</v>
      </c>
      <c r="D25" s="17">
        <v>0</v>
      </c>
      <c r="E25" s="17">
        <f>SUM(C25:D25)</f>
        <v>80</v>
      </c>
      <c r="F25" s="53">
        <f>E25/$E$32*100</f>
        <v>0.4574303848133112</v>
      </c>
    </row>
    <row r="26" spans="2:6" ht="15" customHeight="1">
      <c r="B26" s="25" t="s">
        <v>45</v>
      </c>
      <c r="C26" s="39">
        <v>166</v>
      </c>
      <c r="D26" s="17">
        <v>69</v>
      </c>
      <c r="E26" s="17">
        <f>SUM(C26:D26)</f>
        <v>235</v>
      </c>
      <c r="F26" s="53">
        <f>E26/$E$32*100</f>
        <v>1.3437017553891017</v>
      </c>
    </row>
    <row r="27" spans="2:6" ht="15" customHeight="1">
      <c r="B27" s="25" t="s">
        <v>108</v>
      </c>
      <c r="C27" s="39">
        <v>13</v>
      </c>
      <c r="D27" s="17">
        <v>6</v>
      </c>
      <c r="E27" s="17">
        <f>SUM(C27:D27)</f>
        <v>19</v>
      </c>
      <c r="F27" s="53">
        <f>E27/$E$32*100</f>
        <v>0.10863971639316142</v>
      </c>
    </row>
    <row r="28" spans="2:6" ht="15" customHeight="1">
      <c r="B28" s="25" t="s">
        <v>46</v>
      </c>
      <c r="C28" s="39">
        <v>525</v>
      </c>
      <c r="D28" s="17">
        <v>189</v>
      </c>
      <c r="E28" s="17">
        <f>SUM(C28:D28)</f>
        <v>714</v>
      </c>
      <c r="F28" s="53">
        <f>E28/$E$32*100</f>
        <v>4.082566184458802</v>
      </c>
    </row>
    <row r="29" spans="2:6" ht="13.5">
      <c r="B29" s="25"/>
      <c r="C29" s="39"/>
      <c r="D29" s="17"/>
      <c r="E29" s="17"/>
      <c r="F29" s="29"/>
    </row>
    <row r="30" spans="2:6" ht="18" customHeight="1">
      <c r="B30" s="52" t="s">
        <v>47</v>
      </c>
      <c r="C30" s="73">
        <v>87</v>
      </c>
      <c r="D30" s="47">
        <v>10</v>
      </c>
      <c r="E30" s="47">
        <f>SUM(C30:D30)</f>
        <v>97</v>
      </c>
      <c r="F30" s="50">
        <f>E30/E32%</f>
        <v>0.5546343415861399</v>
      </c>
    </row>
    <row r="31" spans="2:6" ht="13.5">
      <c r="B31" s="25"/>
      <c r="C31" s="39"/>
      <c r="D31" s="17"/>
      <c r="E31" s="17"/>
      <c r="F31" s="56"/>
    </row>
    <row r="32" spans="2:6" ht="18" customHeight="1">
      <c r="B32" s="71" t="s">
        <v>48</v>
      </c>
      <c r="C32" s="75">
        <f>C5+C13+C20+C24+C30</f>
        <v>16767</v>
      </c>
      <c r="D32" s="72">
        <f>D5+D13+D20+D24+D30</f>
        <v>722</v>
      </c>
      <c r="E32" s="72">
        <f>E5+E13+E20+E24+E30</f>
        <v>17489</v>
      </c>
      <c r="F32" s="232">
        <f>E32/E32</f>
        <v>1</v>
      </c>
    </row>
    <row r="33" spans="2:9" ht="18" customHeight="1">
      <c r="B33" s="68" t="s">
        <v>49</v>
      </c>
      <c r="C33" s="76">
        <f>C32/E32%</f>
        <v>95.87169077705987</v>
      </c>
      <c r="D33" s="69">
        <f>D32/E32%</f>
        <v>4.128309222940134</v>
      </c>
      <c r="E33" s="70">
        <f>E32/E32</f>
        <v>1</v>
      </c>
      <c r="F33" s="233"/>
      <c r="I33" s="23"/>
    </row>
    <row r="34" ht="6.75" customHeight="1"/>
    <row r="35" spans="2:6" ht="18" customHeight="1">
      <c r="B35" s="100" t="s">
        <v>112</v>
      </c>
      <c r="C35" s="26"/>
      <c r="D35" s="27"/>
      <c r="E35" s="27"/>
      <c r="F35" s="27"/>
    </row>
    <row r="36" spans="2:6" ht="18" customHeight="1">
      <c r="B36" s="100" t="s">
        <v>113</v>
      </c>
      <c r="C36" s="26"/>
      <c r="D36" s="27"/>
      <c r="E36" s="27"/>
      <c r="F36" s="27"/>
    </row>
    <row r="37" spans="2:6" ht="18" customHeight="1">
      <c r="B37" s="100" t="s">
        <v>96</v>
      </c>
      <c r="C37" s="28"/>
      <c r="D37" s="28"/>
      <c r="E37" s="28"/>
      <c r="F37" s="28"/>
    </row>
    <row r="38" spans="2:6" ht="18" customHeight="1">
      <c r="B38" s="98" t="s">
        <v>97</v>
      </c>
      <c r="C38" s="28"/>
      <c r="D38" s="28"/>
      <c r="E38" s="28"/>
      <c r="F38" s="28"/>
    </row>
    <row r="39" spans="2:6" ht="12.75">
      <c r="B39" s="98"/>
      <c r="C39" s="28"/>
      <c r="D39" s="28"/>
      <c r="E39" s="28"/>
      <c r="F39" s="28"/>
    </row>
    <row r="40" spans="2:6" ht="18" customHeight="1">
      <c r="B40" s="98" t="s">
        <v>94</v>
      </c>
      <c r="C40" s="27"/>
      <c r="D40" s="27"/>
      <c r="E40" s="27"/>
      <c r="F40" s="27"/>
    </row>
    <row r="41" spans="2:6" ht="18" customHeight="1">
      <c r="B41" s="98" t="s">
        <v>50</v>
      </c>
      <c r="C41" s="27"/>
      <c r="D41" s="27"/>
      <c r="E41" s="27"/>
      <c r="F41" s="27"/>
    </row>
    <row r="42" spans="2:6" ht="12.75">
      <c r="B42" s="102" t="s">
        <v>51</v>
      </c>
      <c r="C42" s="28"/>
      <c r="D42" s="28"/>
      <c r="E42" s="28"/>
      <c r="F42" s="28"/>
    </row>
    <row r="43" spans="2:6" ht="18" customHeight="1">
      <c r="B43" s="98" t="s">
        <v>52</v>
      </c>
      <c r="C43" s="27"/>
      <c r="D43" s="27"/>
      <c r="E43" s="27"/>
      <c r="F43" s="27"/>
    </row>
    <row r="44" spans="2:6" ht="13.5">
      <c r="B44" s="98"/>
      <c r="C44" s="27"/>
      <c r="D44" s="27"/>
      <c r="E44" s="27"/>
      <c r="F44" s="27"/>
    </row>
    <row r="45" spans="2:6" ht="18" customHeight="1">
      <c r="B45" s="98" t="s">
        <v>53</v>
      </c>
      <c r="C45" s="27"/>
      <c r="D45" s="27"/>
      <c r="E45" s="27"/>
      <c r="F45" s="27"/>
    </row>
    <row r="46" spans="2:6" ht="12.75">
      <c r="B46" s="102"/>
      <c r="C46" s="28"/>
      <c r="D46" s="28"/>
      <c r="E46" s="28"/>
      <c r="F46" s="28"/>
    </row>
    <row r="47" spans="2:6" ht="18" customHeight="1">
      <c r="B47" s="98" t="s">
        <v>54</v>
      </c>
      <c r="C47" s="27"/>
      <c r="D47" s="27"/>
      <c r="E47" s="27"/>
      <c r="F47" s="27"/>
    </row>
    <row r="48" spans="2:6" ht="12.75">
      <c r="B48" s="102"/>
      <c r="C48" s="28"/>
      <c r="D48" s="28"/>
      <c r="E48" s="28"/>
      <c r="F48" s="28"/>
    </row>
    <row r="49" spans="2:6" ht="18" customHeight="1">
      <c r="B49" s="98" t="s">
        <v>129</v>
      </c>
      <c r="C49" s="27"/>
      <c r="D49" s="27"/>
      <c r="E49" s="28"/>
      <c r="F49" s="28"/>
    </row>
    <row r="58" ht="11.25" customHeight="1"/>
    <row r="59" ht="1.5" customHeight="1" hidden="1"/>
  </sheetData>
  <sheetProtection/>
  <mergeCells count="4">
    <mergeCell ref="C3:E3"/>
    <mergeCell ref="F3:F4"/>
    <mergeCell ref="F32:F33"/>
    <mergeCell ref="B3:B4"/>
  </mergeCells>
  <printOptions horizontalCentered="1"/>
  <pageMargins left="0.25" right="0.25" top="0.52" bottom="0.69" header="0.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5"/>
  <sheetViews>
    <sheetView zoomScaleSheetLayoutView="100" zoomScalePageLayoutView="0" workbookViewId="0" topLeftCell="A1">
      <selection activeCell="O19" sqref="O19"/>
    </sheetView>
  </sheetViews>
  <sheetFormatPr defaultColWidth="8.8515625" defaultRowHeight="12.75"/>
  <cols>
    <col min="1" max="1" width="0.71875" style="13" customWidth="1"/>
    <col min="2" max="2" width="29.7109375" style="13" customWidth="1"/>
    <col min="3" max="10" width="14.140625" style="13" customWidth="1"/>
    <col min="11" max="16384" width="8.8515625" style="13" customWidth="1"/>
  </cols>
  <sheetData>
    <row r="1" spans="2:10" s="22" customFormat="1" ht="16.5">
      <c r="B1" s="236" t="s">
        <v>176</v>
      </c>
      <c r="C1" s="236"/>
      <c r="D1" s="236"/>
      <c r="E1" s="236"/>
      <c r="F1" s="236"/>
      <c r="G1" s="236"/>
      <c r="H1" s="236"/>
      <c r="I1" s="236"/>
      <c r="J1" s="236"/>
    </row>
    <row r="2" spans="2:10" ht="3" customHeight="1">
      <c r="B2" s="30"/>
      <c r="C2" s="30"/>
      <c r="D2" s="58"/>
      <c r="E2" s="30"/>
      <c r="F2" s="30"/>
      <c r="G2" s="30"/>
      <c r="H2" s="30"/>
      <c r="I2" s="30"/>
      <c r="J2" s="30"/>
    </row>
    <row r="3" spans="2:10" ht="18" customHeight="1">
      <c r="B3" s="239" t="s">
        <v>103</v>
      </c>
      <c r="C3" s="242" t="s">
        <v>55</v>
      </c>
      <c r="D3" s="243"/>
      <c r="E3" s="243"/>
      <c r="F3" s="243"/>
      <c r="G3" s="243"/>
      <c r="H3" s="243"/>
      <c r="I3" s="243"/>
      <c r="J3" s="243"/>
    </row>
    <row r="4" spans="2:10" ht="18" customHeight="1">
      <c r="B4" s="240"/>
      <c r="C4" s="247" t="s">
        <v>0</v>
      </c>
      <c r="D4" s="240" t="s">
        <v>117</v>
      </c>
      <c r="E4" s="85" t="s">
        <v>56</v>
      </c>
      <c r="F4" s="85" t="s">
        <v>57</v>
      </c>
      <c r="G4" s="85" t="s">
        <v>58</v>
      </c>
      <c r="H4" s="244" t="s">
        <v>91</v>
      </c>
      <c r="I4" s="244" t="s">
        <v>5</v>
      </c>
      <c r="J4" s="246" t="s">
        <v>59</v>
      </c>
    </row>
    <row r="5" spans="2:10" ht="14.25" customHeight="1">
      <c r="B5" s="241"/>
      <c r="C5" s="248"/>
      <c r="D5" s="249"/>
      <c r="E5" s="86" t="s">
        <v>60</v>
      </c>
      <c r="F5" s="86" t="s">
        <v>61</v>
      </c>
      <c r="G5" s="86" t="s">
        <v>62</v>
      </c>
      <c r="H5" s="245"/>
      <c r="I5" s="245"/>
      <c r="J5" s="245"/>
    </row>
    <row r="6" spans="2:10" ht="16.5" customHeight="1">
      <c r="B6" s="59" t="s">
        <v>27</v>
      </c>
      <c r="C6" s="79">
        <f>SUM(C7:C12)</f>
        <v>14128</v>
      </c>
      <c r="D6" s="60">
        <f aca="true" t="shared" si="0" ref="D6:D27">C6/$C$28%</f>
        <v>80.78220595803077</v>
      </c>
      <c r="E6" s="47">
        <f aca="true" t="shared" si="1" ref="E6:J6">SUM(E7:E12)</f>
        <v>6089</v>
      </c>
      <c r="F6" s="47">
        <f t="shared" si="1"/>
        <v>1076</v>
      </c>
      <c r="G6" s="47">
        <f t="shared" si="1"/>
        <v>5661</v>
      </c>
      <c r="H6" s="47">
        <f>SUM(H7:H12)</f>
        <v>56</v>
      </c>
      <c r="I6" s="47">
        <f>SUM(I7:I12)</f>
        <v>773</v>
      </c>
      <c r="J6" s="47">
        <f t="shared" si="1"/>
        <v>473</v>
      </c>
    </row>
    <row r="7" spans="2:10" ht="16.5" customHeight="1">
      <c r="B7" s="16" t="s">
        <v>28</v>
      </c>
      <c r="C7" s="39">
        <f aca="true" t="shared" si="2" ref="C7:C12">SUM(E7:J7)</f>
        <v>1958</v>
      </c>
      <c r="D7" s="60">
        <f t="shared" si="0"/>
        <v>11.195608668305793</v>
      </c>
      <c r="E7" s="117">
        <v>487</v>
      </c>
      <c r="F7" s="118">
        <v>114</v>
      </c>
      <c r="G7" s="117">
        <v>949</v>
      </c>
      <c r="H7" s="117">
        <v>6</v>
      </c>
      <c r="I7" s="118">
        <v>402</v>
      </c>
      <c r="J7" s="117">
        <v>0</v>
      </c>
    </row>
    <row r="8" spans="2:10" ht="16.5" customHeight="1">
      <c r="B8" s="16" t="s">
        <v>29</v>
      </c>
      <c r="C8" s="39">
        <f t="shared" si="2"/>
        <v>271</v>
      </c>
      <c r="D8" s="60">
        <f t="shared" si="0"/>
        <v>1.5495454285550918</v>
      </c>
      <c r="E8" s="117">
        <v>41</v>
      </c>
      <c r="F8" s="118">
        <v>103</v>
      </c>
      <c r="G8" s="117">
        <v>41</v>
      </c>
      <c r="H8" s="117">
        <v>0</v>
      </c>
      <c r="I8" s="118">
        <v>45</v>
      </c>
      <c r="J8" s="117">
        <v>41</v>
      </c>
    </row>
    <row r="9" spans="2:13" ht="16.5" customHeight="1">
      <c r="B9" s="16" t="s">
        <v>30</v>
      </c>
      <c r="C9" s="39">
        <f t="shared" si="2"/>
        <v>13</v>
      </c>
      <c r="D9" s="60">
        <f t="shared" si="0"/>
        <v>0.07433243753216308</v>
      </c>
      <c r="E9" s="117">
        <v>2</v>
      </c>
      <c r="F9" s="118">
        <v>0</v>
      </c>
      <c r="G9" s="117">
        <v>10</v>
      </c>
      <c r="H9" s="117">
        <v>0</v>
      </c>
      <c r="I9" s="118">
        <v>0</v>
      </c>
      <c r="J9" s="117">
        <v>1</v>
      </c>
      <c r="M9" s="23"/>
    </row>
    <row r="10" spans="2:10" ht="16.5" customHeight="1">
      <c r="B10" s="16" t="s">
        <v>31</v>
      </c>
      <c r="C10" s="39">
        <f t="shared" si="2"/>
        <v>553</v>
      </c>
      <c r="D10" s="60">
        <f t="shared" si="0"/>
        <v>3.161987535022014</v>
      </c>
      <c r="E10" s="117">
        <v>95</v>
      </c>
      <c r="F10" s="118">
        <v>131</v>
      </c>
      <c r="G10" s="117">
        <v>133</v>
      </c>
      <c r="H10" s="117">
        <v>0</v>
      </c>
      <c r="I10" s="118">
        <v>110</v>
      </c>
      <c r="J10" s="117">
        <v>84</v>
      </c>
    </row>
    <row r="11" spans="2:10" ht="16.5" customHeight="1">
      <c r="B11" s="16" t="s">
        <v>32</v>
      </c>
      <c r="C11" s="39">
        <f t="shared" si="2"/>
        <v>7785</v>
      </c>
      <c r="D11" s="60">
        <f t="shared" si="0"/>
        <v>44.513694322145355</v>
      </c>
      <c r="E11" s="117">
        <v>3940</v>
      </c>
      <c r="F11" s="118">
        <v>509</v>
      </c>
      <c r="G11" s="117">
        <v>3080</v>
      </c>
      <c r="H11" s="117">
        <v>29</v>
      </c>
      <c r="I11" s="118">
        <v>157</v>
      </c>
      <c r="J11" s="117">
        <v>70</v>
      </c>
    </row>
    <row r="12" spans="2:10" ht="16.5" customHeight="1">
      <c r="B12" s="16" t="s">
        <v>33</v>
      </c>
      <c r="C12" s="39">
        <f t="shared" si="2"/>
        <v>3548</v>
      </c>
      <c r="D12" s="60">
        <f t="shared" si="0"/>
        <v>20.287037566470353</v>
      </c>
      <c r="E12" s="117">
        <v>1524</v>
      </c>
      <c r="F12" s="118">
        <v>219</v>
      </c>
      <c r="G12" s="117">
        <v>1448</v>
      </c>
      <c r="H12" s="117">
        <v>21</v>
      </c>
      <c r="I12" s="118">
        <v>59</v>
      </c>
      <c r="J12" s="117">
        <v>277</v>
      </c>
    </row>
    <row r="13" spans="2:10" ht="16.5" customHeight="1">
      <c r="B13" s="59" t="s">
        <v>34</v>
      </c>
      <c r="C13" s="73">
        <f>SUM(C14:C18)</f>
        <v>739</v>
      </c>
      <c r="D13" s="60">
        <f t="shared" si="0"/>
        <v>4.225513179712963</v>
      </c>
      <c r="E13" s="47">
        <f aca="true" t="shared" si="3" ref="E13:J13">SUM(E14:E18)</f>
        <v>506</v>
      </c>
      <c r="F13" s="47">
        <f t="shared" si="3"/>
        <v>52</v>
      </c>
      <c r="G13" s="47">
        <f t="shared" si="3"/>
        <v>86</v>
      </c>
      <c r="H13" s="47">
        <f t="shared" si="3"/>
        <v>3</v>
      </c>
      <c r="I13" s="47">
        <f>SUM(I14:I18)</f>
        <v>28</v>
      </c>
      <c r="J13" s="47">
        <f t="shared" si="3"/>
        <v>64</v>
      </c>
    </row>
    <row r="14" spans="2:10" ht="16.5" customHeight="1">
      <c r="B14" s="16" t="s">
        <v>63</v>
      </c>
      <c r="C14" s="39">
        <f>SUM(E14:J14)</f>
        <v>345</v>
      </c>
      <c r="D14" s="60">
        <f t="shared" si="0"/>
        <v>1.9726685345074049</v>
      </c>
      <c r="E14" s="117">
        <v>224</v>
      </c>
      <c r="F14" s="117">
        <v>28</v>
      </c>
      <c r="G14" s="117">
        <v>55</v>
      </c>
      <c r="H14" s="118">
        <v>1</v>
      </c>
      <c r="I14" s="118">
        <v>12</v>
      </c>
      <c r="J14" s="117">
        <v>25</v>
      </c>
    </row>
    <row r="15" spans="2:10" ht="16.5" customHeight="1">
      <c r="B15" s="16" t="s">
        <v>36</v>
      </c>
      <c r="C15" s="39">
        <f>SUM(E15:J15)</f>
        <v>16</v>
      </c>
      <c r="D15" s="60">
        <f t="shared" si="0"/>
        <v>0.09148607696266225</v>
      </c>
      <c r="E15" s="117">
        <v>15</v>
      </c>
      <c r="F15" s="117">
        <v>0</v>
      </c>
      <c r="G15" s="117">
        <v>0</v>
      </c>
      <c r="H15" s="118">
        <v>0</v>
      </c>
      <c r="I15" s="118">
        <v>0</v>
      </c>
      <c r="J15" s="117">
        <v>1</v>
      </c>
    </row>
    <row r="16" spans="2:10" ht="16.5" customHeight="1">
      <c r="B16" s="16" t="s">
        <v>37</v>
      </c>
      <c r="C16" s="39">
        <f>SUM(E16:J16)</f>
        <v>11</v>
      </c>
      <c r="D16" s="60">
        <f t="shared" si="0"/>
        <v>0.0628966779118303</v>
      </c>
      <c r="E16" s="117">
        <v>8</v>
      </c>
      <c r="F16" s="117">
        <v>0</v>
      </c>
      <c r="G16" s="117">
        <v>0</v>
      </c>
      <c r="H16" s="118">
        <v>0</v>
      </c>
      <c r="I16" s="118">
        <v>0</v>
      </c>
      <c r="J16" s="117">
        <v>3</v>
      </c>
    </row>
    <row r="17" spans="2:10" ht="16.5" customHeight="1">
      <c r="B17" s="16" t="s">
        <v>38</v>
      </c>
      <c r="C17" s="39">
        <f>SUM(E17:J17)</f>
        <v>73</v>
      </c>
      <c r="D17" s="60">
        <f t="shared" si="0"/>
        <v>0.41740522614214653</v>
      </c>
      <c r="E17" s="117">
        <v>58</v>
      </c>
      <c r="F17" s="117">
        <v>1</v>
      </c>
      <c r="G17" s="117">
        <v>6</v>
      </c>
      <c r="H17" s="118">
        <v>0</v>
      </c>
      <c r="I17" s="118">
        <v>0</v>
      </c>
      <c r="J17" s="117">
        <v>8</v>
      </c>
    </row>
    <row r="18" spans="2:10" ht="16.5" customHeight="1">
      <c r="B18" s="16" t="s">
        <v>39</v>
      </c>
      <c r="C18" s="39">
        <f>SUM(E18:J18)</f>
        <v>294</v>
      </c>
      <c r="D18" s="60">
        <f t="shared" si="0"/>
        <v>1.6810566641889189</v>
      </c>
      <c r="E18" s="117">
        <v>201</v>
      </c>
      <c r="F18" s="117">
        <v>23</v>
      </c>
      <c r="G18" s="117">
        <v>25</v>
      </c>
      <c r="H18" s="118">
        <v>2</v>
      </c>
      <c r="I18" s="118">
        <v>16</v>
      </c>
      <c r="J18" s="117">
        <v>27</v>
      </c>
    </row>
    <row r="19" spans="2:10" ht="16.5" customHeight="1">
      <c r="B19" s="59" t="s">
        <v>104</v>
      </c>
      <c r="C19" s="73">
        <f>SUM(C20:C21)</f>
        <v>1477</v>
      </c>
      <c r="D19" s="60">
        <f t="shared" si="0"/>
        <v>8.44530847961576</v>
      </c>
      <c r="E19" s="47">
        <f aca="true" t="shared" si="4" ref="E19:J19">SUM(E20:E21)</f>
        <v>573</v>
      </c>
      <c r="F19" s="47">
        <f t="shared" si="4"/>
        <v>104</v>
      </c>
      <c r="G19" s="47">
        <f t="shared" si="4"/>
        <v>589</v>
      </c>
      <c r="H19" s="47">
        <f t="shared" si="4"/>
        <v>6</v>
      </c>
      <c r="I19" s="47">
        <f t="shared" si="4"/>
        <v>73</v>
      </c>
      <c r="J19" s="47">
        <f t="shared" si="4"/>
        <v>132</v>
      </c>
    </row>
    <row r="20" spans="2:10" ht="16.5" customHeight="1">
      <c r="B20" s="16" t="s">
        <v>64</v>
      </c>
      <c r="C20" s="39">
        <f>SUM(E20:J20)</f>
        <v>1391</v>
      </c>
      <c r="D20" s="60">
        <f t="shared" si="0"/>
        <v>7.9535708159414495</v>
      </c>
      <c r="E20" s="117">
        <v>511</v>
      </c>
      <c r="F20" s="117">
        <v>98</v>
      </c>
      <c r="G20" s="117">
        <v>581</v>
      </c>
      <c r="H20" s="118">
        <v>3</v>
      </c>
      <c r="I20" s="118">
        <v>70</v>
      </c>
      <c r="J20" s="117">
        <v>128</v>
      </c>
    </row>
    <row r="21" spans="2:10" ht="16.5" customHeight="1">
      <c r="B21" s="16" t="s">
        <v>42</v>
      </c>
      <c r="C21" s="39">
        <f>SUM(E21:J21)</f>
        <v>86</v>
      </c>
      <c r="D21" s="60">
        <f t="shared" si="0"/>
        <v>0.4917376636743096</v>
      </c>
      <c r="E21" s="117">
        <v>62</v>
      </c>
      <c r="F21" s="117">
        <v>6</v>
      </c>
      <c r="G21" s="117">
        <v>8</v>
      </c>
      <c r="H21" s="118">
        <v>3</v>
      </c>
      <c r="I21" s="118">
        <v>3</v>
      </c>
      <c r="J21" s="117">
        <v>4</v>
      </c>
    </row>
    <row r="22" spans="2:10" ht="16.5" customHeight="1">
      <c r="B22" s="59" t="s">
        <v>43</v>
      </c>
      <c r="C22" s="73">
        <f>SUM(C23:C26)</f>
        <v>1048</v>
      </c>
      <c r="D22" s="60">
        <f t="shared" si="0"/>
        <v>5.992338041054378</v>
      </c>
      <c r="E22" s="47">
        <f aca="true" t="shared" si="5" ref="E22:J22">SUM(E23:E26)</f>
        <v>252</v>
      </c>
      <c r="F22" s="47">
        <f t="shared" si="5"/>
        <v>69</v>
      </c>
      <c r="G22" s="47">
        <f t="shared" si="5"/>
        <v>27</v>
      </c>
      <c r="H22" s="47">
        <f t="shared" si="5"/>
        <v>0</v>
      </c>
      <c r="I22" s="47">
        <f t="shared" si="5"/>
        <v>161</v>
      </c>
      <c r="J22" s="47">
        <f t="shared" si="5"/>
        <v>539</v>
      </c>
    </row>
    <row r="23" spans="2:10" ht="16.5" customHeight="1">
      <c r="B23" s="16" t="s">
        <v>44</v>
      </c>
      <c r="C23" s="39">
        <f>SUM(E23:J23)</f>
        <v>80</v>
      </c>
      <c r="D23" s="60">
        <f t="shared" si="0"/>
        <v>0.4574303848133113</v>
      </c>
      <c r="E23" s="118">
        <v>46</v>
      </c>
      <c r="F23" s="118">
        <v>14</v>
      </c>
      <c r="G23" s="118">
        <v>6</v>
      </c>
      <c r="H23" s="118">
        <v>0</v>
      </c>
      <c r="I23" s="118">
        <v>5</v>
      </c>
      <c r="J23" s="118">
        <v>9</v>
      </c>
    </row>
    <row r="24" spans="2:10" ht="16.5" customHeight="1">
      <c r="B24" s="16" t="s">
        <v>45</v>
      </c>
      <c r="C24" s="39">
        <f>SUM(E24:J24)</f>
        <v>235</v>
      </c>
      <c r="D24" s="60">
        <f t="shared" si="0"/>
        <v>1.3437017553891017</v>
      </c>
      <c r="E24" s="118">
        <v>103</v>
      </c>
      <c r="F24" s="118">
        <v>26</v>
      </c>
      <c r="G24" s="118">
        <v>18</v>
      </c>
      <c r="H24" s="118">
        <v>0</v>
      </c>
      <c r="I24" s="118">
        <v>57</v>
      </c>
      <c r="J24" s="118">
        <v>31</v>
      </c>
    </row>
    <row r="25" spans="2:10" ht="16.5" customHeight="1">
      <c r="B25" s="16" t="s">
        <v>108</v>
      </c>
      <c r="C25" s="39">
        <f>SUM(E25:J25)</f>
        <v>19</v>
      </c>
      <c r="D25" s="60">
        <f t="shared" si="0"/>
        <v>0.10863971639316142</v>
      </c>
      <c r="E25" s="118">
        <v>7</v>
      </c>
      <c r="F25" s="118">
        <v>4</v>
      </c>
      <c r="G25" s="118">
        <v>1</v>
      </c>
      <c r="H25" s="118">
        <v>0</v>
      </c>
      <c r="I25" s="118">
        <v>0</v>
      </c>
      <c r="J25" s="118">
        <v>7</v>
      </c>
    </row>
    <row r="26" spans="2:10" ht="16.5" customHeight="1">
      <c r="B26" s="16" t="s">
        <v>46</v>
      </c>
      <c r="C26" s="39">
        <f>SUM(E26:J26)</f>
        <v>714</v>
      </c>
      <c r="D26" s="60">
        <f t="shared" si="0"/>
        <v>4.082566184458803</v>
      </c>
      <c r="E26" s="118">
        <v>96</v>
      </c>
      <c r="F26" s="118">
        <v>25</v>
      </c>
      <c r="G26" s="118">
        <v>2</v>
      </c>
      <c r="H26" s="118">
        <v>0</v>
      </c>
      <c r="I26" s="118">
        <v>99</v>
      </c>
      <c r="J26" s="118">
        <v>492</v>
      </c>
    </row>
    <row r="27" spans="2:10" ht="16.5" customHeight="1">
      <c r="B27" s="59" t="s">
        <v>105</v>
      </c>
      <c r="C27" s="73">
        <f>SUM(E27:J27)</f>
        <v>97</v>
      </c>
      <c r="D27" s="60">
        <f t="shared" si="0"/>
        <v>0.5546343415861399</v>
      </c>
      <c r="E27" s="119">
        <v>64</v>
      </c>
      <c r="F27" s="119">
        <v>12</v>
      </c>
      <c r="G27" s="119">
        <v>4</v>
      </c>
      <c r="H27" s="119">
        <v>0</v>
      </c>
      <c r="I27" s="119">
        <v>12</v>
      </c>
      <c r="J27" s="119">
        <v>5</v>
      </c>
    </row>
    <row r="28" spans="2:10" ht="16.5" customHeight="1">
      <c r="B28" s="84" t="s">
        <v>48</v>
      </c>
      <c r="C28" s="75">
        <f>C27+C22+C19+C13+C6</f>
        <v>17489</v>
      </c>
      <c r="D28" s="88">
        <f aca="true" t="shared" si="6" ref="D28:I28">D27+D22+D19+D13+D6</f>
        <v>100.00000000000001</v>
      </c>
      <c r="E28" s="72">
        <f t="shared" si="6"/>
        <v>7484</v>
      </c>
      <c r="F28" s="72">
        <f t="shared" si="6"/>
        <v>1313</v>
      </c>
      <c r="G28" s="72">
        <f t="shared" si="6"/>
        <v>6367</v>
      </c>
      <c r="H28" s="72">
        <f>H27+H22+H19+H13+H6</f>
        <v>65</v>
      </c>
      <c r="I28" s="72">
        <f t="shared" si="6"/>
        <v>1047</v>
      </c>
      <c r="J28" s="72">
        <f>J27+J22+J19+J13+J6</f>
        <v>1213</v>
      </c>
    </row>
    <row r="29" spans="2:10" ht="18" customHeight="1">
      <c r="B29" s="78" t="s">
        <v>107</v>
      </c>
      <c r="C29" s="237">
        <f>SUM(E29:J29)</f>
        <v>100.00000000000003</v>
      </c>
      <c r="D29" s="238"/>
      <c r="E29" s="80">
        <f aca="true" t="shared" si="7" ref="E29:J29">E28/$C$28%</f>
        <v>42.79261249928527</v>
      </c>
      <c r="F29" s="80">
        <f t="shared" si="7"/>
        <v>7.5075761907484715</v>
      </c>
      <c r="G29" s="80">
        <f t="shared" si="7"/>
        <v>36.40574075132941</v>
      </c>
      <c r="H29" s="80">
        <f t="shared" si="7"/>
        <v>0.3716621876608154</v>
      </c>
      <c r="I29" s="80">
        <f t="shared" si="7"/>
        <v>5.986620161244211</v>
      </c>
      <c r="J29" s="80">
        <f t="shared" si="7"/>
        <v>6.935788209731832</v>
      </c>
    </row>
    <row r="30" spans="3:10" ht="6" customHeight="1">
      <c r="C30" s="81"/>
      <c r="D30" s="21"/>
      <c r="E30" s="21"/>
      <c r="F30" s="21"/>
      <c r="G30" s="21"/>
      <c r="H30" s="21"/>
      <c r="I30" s="21"/>
      <c r="J30" s="21"/>
    </row>
    <row r="31" spans="2:10" ht="16.5" customHeight="1">
      <c r="B31" s="97" t="s">
        <v>134</v>
      </c>
      <c r="C31" s="26"/>
      <c r="D31" s="27"/>
      <c r="E31" s="27"/>
      <c r="F31" s="27"/>
      <c r="G31" s="27"/>
      <c r="H31" s="27"/>
      <c r="I31" s="27"/>
      <c r="J31" s="27"/>
    </row>
    <row r="32" spans="2:10" ht="16.5" customHeight="1">
      <c r="B32" s="99" t="s">
        <v>135</v>
      </c>
      <c r="C32" s="27"/>
      <c r="D32" s="27"/>
      <c r="E32" s="28"/>
      <c r="F32" s="28"/>
      <c r="G32" s="28"/>
      <c r="H32" s="28"/>
      <c r="I32" s="28"/>
      <c r="J32" s="28"/>
    </row>
    <row r="33" spans="2:4" ht="16.5" customHeight="1">
      <c r="B33" s="101" t="s">
        <v>92</v>
      </c>
      <c r="C33" s="27"/>
      <c r="D33" s="27"/>
    </row>
    <row r="34" spans="2:10" ht="16.5" customHeight="1">
      <c r="B34" s="100" t="s">
        <v>98</v>
      </c>
      <c r="E34" s="23"/>
      <c r="F34" s="23"/>
      <c r="G34" s="23"/>
      <c r="H34" s="23"/>
      <c r="I34" s="23"/>
      <c r="J34" s="23"/>
    </row>
    <row r="35" spans="2:4" ht="16.5" customHeight="1">
      <c r="B35" s="98" t="s">
        <v>97</v>
      </c>
      <c r="D35" s="23"/>
    </row>
  </sheetData>
  <sheetProtection/>
  <mergeCells count="9">
    <mergeCell ref="B1:J1"/>
    <mergeCell ref="C29:D29"/>
    <mergeCell ref="B3:B5"/>
    <mergeCell ref="C3:J3"/>
    <mergeCell ref="H4:H5"/>
    <mergeCell ref="I4:I5"/>
    <mergeCell ref="J4:J5"/>
    <mergeCell ref="C4:C5"/>
    <mergeCell ref="D4:D5"/>
  </mergeCells>
  <printOptions/>
  <pageMargins left="0.15748031496062992" right="0.15748031496062992" top="0.14" bottom="0.19" header="0.11" footer="0.15748031496062992"/>
  <pageSetup horizontalDpi="600" verticalDpi="600" orientation="landscape" paperSize="9" scale="99" r:id="rId1"/>
  <ignoredErrors>
    <ignoredError sqref="C22 C13:D13 C19 D6 C28 D19:D22" formula="1"/>
    <ignoredError sqref="E22:J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10" zoomScalePageLayoutView="0" workbookViewId="0" topLeftCell="A1">
      <selection activeCell="K24" sqref="K24"/>
    </sheetView>
  </sheetViews>
  <sheetFormatPr defaultColWidth="8.8515625" defaultRowHeight="12.75"/>
  <cols>
    <col min="1" max="1" width="19.421875" style="13" customWidth="1"/>
    <col min="2" max="2" width="10.7109375" style="13" customWidth="1"/>
    <col min="3" max="3" width="9.8515625" style="13" customWidth="1"/>
    <col min="4" max="4" width="12.8515625" style="13" customWidth="1"/>
    <col min="5" max="5" width="13.7109375" style="13" customWidth="1"/>
    <col min="6" max="6" width="12.7109375" style="13" customWidth="1"/>
    <col min="7" max="7" width="14.421875" style="13" customWidth="1"/>
    <col min="8" max="16384" width="8.8515625" style="13" customWidth="1"/>
  </cols>
  <sheetData>
    <row r="1" spans="1:7" ht="18.75" customHeight="1">
      <c r="A1" s="107" t="s">
        <v>177</v>
      </c>
      <c r="B1" s="31"/>
      <c r="C1" s="31"/>
      <c r="D1" s="31"/>
      <c r="E1" s="31"/>
      <c r="F1" s="31"/>
      <c r="G1" s="32"/>
    </row>
    <row r="2" spans="1:7" ht="4.5" customHeight="1">
      <c r="A2" s="19"/>
      <c r="B2" s="31"/>
      <c r="C2" s="31"/>
      <c r="D2" s="31"/>
      <c r="E2" s="31"/>
      <c r="F2" s="31"/>
      <c r="G2" s="32"/>
    </row>
    <row r="3" spans="1:7" ht="21" customHeight="1">
      <c r="A3" s="230" t="s">
        <v>65</v>
      </c>
      <c r="B3" s="253" t="s">
        <v>0</v>
      </c>
      <c r="C3" s="254"/>
      <c r="D3" s="226" t="s">
        <v>66</v>
      </c>
      <c r="E3" s="227"/>
      <c r="F3" s="227"/>
      <c r="G3" s="227"/>
    </row>
    <row r="4" spans="1:7" ht="21" customHeight="1">
      <c r="A4" s="250"/>
      <c r="B4" s="255"/>
      <c r="C4" s="256"/>
      <c r="D4" s="259" t="s">
        <v>4</v>
      </c>
      <c r="E4" s="251" t="s">
        <v>99</v>
      </c>
      <c r="F4" s="250" t="s">
        <v>110</v>
      </c>
      <c r="G4" s="251" t="s">
        <v>100</v>
      </c>
    </row>
    <row r="5" spans="1:7" ht="21" customHeight="1">
      <c r="A5" s="231"/>
      <c r="B5" s="257"/>
      <c r="C5" s="258"/>
      <c r="D5" s="260"/>
      <c r="E5" s="252"/>
      <c r="F5" s="231"/>
      <c r="G5" s="252"/>
    </row>
    <row r="6" spans="1:8" ht="21" customHeight="1">
      <c r="A6" s="52" t="s">
        <v>0</v>
      </c>
      <c r="B6" s="73">
        <f>B7+B15</f>
        <v>23525</v>
      </c>
      <c r="C6" s="57">
        <v>1</v>
      </c>
      <c r="D6" s="47">
        <f>D7+D15</f>
        <v>6036</v>
      </c>
      <c r="E6" s="50">
        <f>D6/B6*100</f>
        <v>25.657810839532413</v>
      </c>
      <c r="F6" s="47">
        <f>F7+F15</f>
        <v>17489</v>
      </c>
      <c r="G6" s="50">
        <f>F6/B6*100</f>
        <v>74.34218916046758</v>
      </c>
      <c r="H6" s="23"/>
    </row>
    <row r="7" spans="1:8" ht="18" customHeight="1">
      <c r="A7" s="114" t="s">
        <v>67</v>
      </c>
      <c r="B7" s="73">
        <f aca="true" t="shared" si="0" ref="B7:G7">SUM(B8:B13)</f>
        <v>22393</v>
      </c>
      <c r="C7" s="50">
        <f t="shared" si="0"/>
        <v>95.18809776833157</v>
      </c>
      <c r="D7" s="47">
        <f t="shared" si="0"/>
        <v>5626</v>
      </c>
      <c r="E7" s="50">
        <f t="shared" si="0"/>
        <v>23.91498405951116</v>
      </c>
      <c r="F7" s="47">
        <f t="shared" si="0"/>
        <v>16767</v>
      </c>
      <c r="G7" s="50">
        <f t="shared" si="0"/>
        <v>71.2731137088204</v>
      </c>
      <c r="H7" s="23"/>
    </row>
    <row r="8" spans="1:8" ht="18" customHeight="1">
      <c r="A8" s="95" t="s">
        <v>118</v>
      </c>
      <c r="B8" s="74">
        <f>D8+F8</f>
        <v>1817</v>
      </c>
      <c r="C8" s="53">
        <f>E8+G8</f>
        <v>7.7236981934112645</v>
      </c>
      <c r="D8" s="17">
        <v>241</v>
      </c>
      <c r="E8" s="55">
        <f>D8/B6%</f>
        <v>1.024442082890542</v>
      </c>
      <c r="F8" s="17">
        <v>1576</v>
      </c>
      <c r="G8" s="55">
        <f>F8/B6%</f>
        <v>6.6992561105207225</v>
      </c>
      <c r="H8" s="33"/>
    </row>
    <row r="9" spans="1:8" ht="18" customHeight="1">
      <c r="A9" s="95" t="s">
        <v>120</v>
      </c>
      <c r="B9" s="74">
        <f>D9+F9</f>
        <v>9181</v>
      </c>
      <c r="C9" s="53">
        <f aca="true" t="shared" si="1" ref="C9:C18">E9+G9</f>
        <v>39.026567481402765</v>
      </c>
      <c r="D9" s="17">
        <v>3215</v>
      </c>
      <c r="E9" s="55">
        <f>D9/B6%</f>
        <v>13.666312433581297</v>
      </c>
      <c r="F9" s="17">
        <v>5966</v>
      </c>
      <c r="G9" s="55">
        <f>F9/B6%</f>
        <v>25.360255047821468</v>
      </c>
      <c r="H9" s="23"/>
    </row>
    <row r="10" spans="1:8" ht="18" customHeight="1">
      <c r="A10" s="95" t="s">
        <v>115</v>
      </c>
      <c r="B10" s="74">
        <f>D10+F10</f>
        <v>973</v>
      </c>
      <c r="C10" s="53">
        <f t="shared" si="1"/>
        <v>4.136025504782147</v>
      </c>
      <c r="D10" s="17">
        <v>401</v>
      </c>
      <c r="E10" s="55">
        <f>D10/B6%</f>
        <v>1.7045696068012752</v>
      </c>
      <c r="F10" s="17">
        <v>572</v>
      </c>
      <c r="G10" s="55">
        <f>F10/B6%</f>
        <v>2.4314558979808716</v>
      </c>
      <c r="H10" s="23"/>
    </row>
    <row r="11" spans="1:8" ht="18" customHeight="1">
      <c r="A11" s="95" t="s">
        <v>68</v>
      </c>
      <c r="B11" s="74">
        <f>D11+F11</f>
        <v>7943</v>
      </c>
      <c r="C11" s="53">
        <f t="shared" si="1"/>
        <v>33.76408076514346</v>
      </c>
      <c r="D11" s="17">
        <v>1272</v>
      </c>
      <c r="E11" s="55">
        <f>D11/B6%</f>
        <v>5.4070138150903295</v>
      </c>
      <c r="F11" s="17">
        <v>6671</v>
      </c>
      <c r="G11" s="55">
        <f>F11/B6%</f>
        <v>28.357066950053134</v>
      </c>
      <c r="H11" s="23"/>
    </row>
    <row r="12" spans="1:8" ht="18" customHeight="1">
      <c r="A12" s="95" t="s">
        <v>121</v>
      </c>
      <c r="B12" s="74">
        <f>D12+F12</f>
        <v>2316</v>
      </c>
      <c r="C12" s="53">
        <f t="shared" si="1"/>
        <v>9.844845908607864</v>
      </c>
      <c r="D12" s="17">
        <v>464</v>
      </c>
      <c r="E12" s="55">
        <f>D12/B6%</f>
        <v>1.9723698193411265</v>
      </c>
      <c r="F12" s="17">
        <v>1852</v>
      </c>
      <c r="G12" s="55">
        <f>F12/B6%</f>
        <v>7.872476089266738</v>
      </c>
      <c r="H12" s="23"/>
    </row>
    <row r="13" spans="1:7" ht="18" customHeight="1">
      <c r="A13" s="95" t="s">
        <v>69</v>
      </c>
      <c r="B13" s="74">
        <f>D13+F13</f>
        <v>163</v>
      </c>
      <c r="C13" s="53">
        <f t="shared" si="1"/>
        <v>0.6928799149840594</v>
      </c>
      <c r="D13" s="17">
        <v>33</v>
      </c>
      <c r="E13" s="55">
        <f>D13/B6%</f>
        <v>0.14027630180658873</v>
      </c>
      <c r="F13" s="17">
        <v>130</v>
      </c>
      <c r="G13" s="61">
        <f>F13/B6%</f>
        <v>0.5526036131774708</v>
      </c>
    </row>
    <row r="14" spans="1:7" ht="18" customHeight="1">
      <c r="A14" s="95"/>
      <c r="B14" s="74"/>
      <c r="C14" s="53"/>
      <c r="D14" s="17"/>
      <c r="E14" s="55"/>
      <c r="F14" s="17"/>
      <c r="G14" s="61"/>
    </row>
    <row r="15" spans="1:7" ht="18" customHeight="1">
      <c r="A15" s="114" t="s">
        <v>70</v>
      </c>
      <c r="B15" s="73">
        <f aca="true" t="shared" si="2" ref="B15:G15">SUM(B16:B18)</f>
        <v>1132</v>
      </c>
      <c r="C15" s="50">
        <f t="shared" si="2"/>
        <v>4.811902231668438</v>
      </c>
      <c r="D15" s="47">
        <f t="shared" si="2"/>
        <v>410</v>
      </c>
      <c r="E15" s="50">
        <f t="shared" si="2"/>
        <v>1.742826780021254</v>
      </c>
      <c r="F15" s="115">
        <f t="shared" si="2"/>
        <v>722</v>
      </c>
      <c r="G15" s="116">
        <f>SUM(G16:G18)</f>
        <v>3.0690754516471843</v>
      </c>
    </row>
    <row r="16" spans="1:7" ht="18" customHeight="1">
      <c r="A16" s="95" t="s">
        <v>71</v>
      </c>
      <c r="B16" s="74">
        <f>D16+F16</f>
        <v>466</v>
      </c>
      <c r="C16" s="53">
        <f t="shared" si="1"/>
        <v>1.9808714133900107</v>
      </c>
      <c r="D16" s="17">
        <v>359</v>
      </c>
      <c r="E16" s="55">
        <f>D16/B6%</f>
        <v>1.5260361317747078</v>
      </c>
      <c r="F16" s="29">
        <v>107</v>
      </c>
      <c r="G16" s="61">
        <f>F16/B6%</f>
        <v>0.45483528161530284</v>
      </c>
    </row>
    <row r="17" spans="1:7" ht="18" customHeight="1">
      <c r="A17" s="95" t="s">
        <v>72</v>
      </c>
      <c r="B17" s="74">
        <f>D17+F17</f>
        <v>82</v>
      </c>
      <c r="C17" s="53">
        <f>E17+G17</f>
        <v>0.3485653560042508</v>
      </c>
      <c r="D17" s="113">
        <v>0</v>
      </c>
      <c r="E17" s="113">
        <f>D17/B6%</f>
        <v>0</v>
      </c>
      <c r="F17" s="113">
        <v>82</v>
      </c>
      <c r="G17" s="55">
        <f>F17/B6%</f>
        <v>0.3485653560042508</v>
      </c>
    </row>
    <row r="18" spans="1:7" ht="18" customHeight="1">
      <c r="A18" s="96" t="s">
        <v>73</v>
      </c>
      <c r="B18" s="90">
        <f>D18+F18</f>
        <v>584</v>
      </c>
      <c r="C18" s="91">
        <f t="shared" si="1"/>
        <v>2.4824654622741766</v>
      </c>
      <c r="D18" s="24">
        <v>51</v>
      </c>
      <c r="E18" s="92">
        <f>D18/B6%</f>
        <v>0.21679064824654623</v>
      </c>
      <c r="F18" s="93">
        <v>533</v>
      </c>
      <c r="G18" s="94">
        <f>F18/B6%</f>
        <v>2.2656748140276304</v>
      </c>
    </row>
    <row r="19" spans="2:7" ht="6" customHeight="1">
      <c r="B19" s="35"/>
      <c r="C19" s="36"/>
      <c r="D19" s="37"/>
      <c r="E19" s="36"/>
      <c r="F19" s="37"/>
      <c r="G19" s="38"/>
    </row>
    <row r="20" spans="1:8" ht="18" customHeight="1">
      <c r="A20" s="97" t="s">
        <v>132</v>
      </c>
      <c r="B20" s="26"/>
      <c r="C20" s="27"/>
      <c r="D20" s="27"/>
      <c r="E20" s="27"/>
      <c r="F20" s="27"/>
      <c r="G20" s="27"/>
      <c r="H20" s="27"/>
    </row>
    <row r="21" spans="1:4" ht="18" customHeight="1">
      <c r="A21" s="98" t="s">
        <v>93</v>
      </c>
      <c r="B21" s="27"/>
      <c r="C21" s="27"/>
      <c r="D21" s="34"/>
    </row>
    <row r="22" spans="1:4" ht="18" customHeight="1">
      <c r="A22" s="99" t="s">
        <v>133</v>
      </c>
      <c r="B22" s="27"/>
      <c r="C22" s="27"/>
      <c r="D22" s="34"/>
    </row>
    <row r="23" ht="18" customHeight="1">
      <c r="A23" s="100" t="s">
        <v>101</v>
      </c>
    </row>
    <row r="24" ht="12.75">
      <c r="A24" s="98" t="s">
        <v>102</v>
      </c>
    </row>
    <row r="25" ht="12.75">
      <c r="A25" s="98" t="s">
        <v>119</v>
      </c>
    </row>
    <row r="26" ht="18" customHeight="1">
      <c r="A26" s="98" t="s">
        <v>122</v>
      </c>
    </row>
    <row r="27" spans="1:6" ht="12.75">
      <c r="A27" s="98" t="s">
        <v>123</v>
      </c>
      <c r="F27" s="110"/>
    </row>
    <row r="36" ht="12.75">
      <c r="F36" s="23"/>
    </row>
  </sheetData>
  <sheetProtection/>
  <mergeCells count="7">
    <mergeCell ref="A3:A5"/>
    <mergeCell ref="D3:G3"/>
    <mergeCell ref="E4:E5"/>
    <mergeCell ref="G4:G5"/>
    <mergeCell ref="B3:C5"/>
    <mergeCell ref="D4:D5"/>
    <mergeCell ref="F4:F5"/>
  </mergeCells>
  <printOptions horizontalCentered="1"/>
  <pageMargins left="0.15748031496062992" right="0.2755905511811024" top="0.4330708661417323" bottom="0.984251968503937" header="0.31496062992125984" footer="0.5118110236220472"/>
  <pageSetup horizontalDpi="600" verticalDpi="600" orientation="portrait" paperSize="9" r:id="rId1"/>
  <ignoredErrors>
    <ignoredError sqref="E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10" zoomScalePageLayoutView="0" workbookViewId="0" topLeftCell="A1">
      <selection activeCell="M20" sqref="M20"/>
    </sheetView>
  </sheetViews>
  <sheetFormatPr defaultColWidth="8.8515625" defaultRowHeight="12.75"/>
  <cols>
    <col min="1" max="1" width="25.00390625" style="13" customWidth="1"/>
    <col min="2" max="2" width="18.28125" style="13" customWidth="1"/>
    <col min="3" max="3" width="16.421875" style="13" customWidth="1"/>
    <col min="4" max="4" width="15.7109375" style="13" customWidth="1"/>
    <col min="5" max="5" width="13.8515625" style="13" customWidth="1"/>
    <col min="6" max="16384" width="8.8515625" style="13" customWidth="1"/>
  </cols>
  <sheetData>
    <row r="1" spans="1:4" ht="16.5">
      <c r="A1" s="236" t="s">
        <v>178</v>
      </c>
      <c r="B1" s="236"/>
      <c r="C1" s="236"/>
      <c r="D1" s="236"/>
    </row>
    <row r="2" ht="4.5" customHeight="1"/>
    <row r="3" spans="1:5" ht="19.5" customHeight="1">
      <c r="A3" s="261" t="s">
        <v>74</v>
      </c>
      <c r="B3" s="242" t="s">
        <v>75</v>
      </c>
      <c r="C3" s="243"/>
      <c r="D3" s="243"/>
      <c r="E3" s="243"/>
    </row>
    <row r="4" spans="1:5" ht="19.5" customHeight="1">
      <c r="A4" s="262"/>
      <c r="B4" s="89" t="s">
        <v>0</v>
      </c>
      <c r="C4" s="87" t="s">
        <v>76</v>
      </c>
      <c r="D4" s="87" t="s">
        <v>77</v>
      </c>
      <c r="E4" s="87" t="s">
        <v>25</v>
      </c>
    </row>
    <row r="5" spans="1:5" ht="19.5" customHeight="1">
      <c r="A5" s="83" t="s">
        <v>0</v>
      </c>
      <c r="B5" s="74">
        <f>SUM(B6:B20)</f>
        <v>16442</v>
      </c>
      <c r="C5" s="104">
        <f>SUM(C6:C20)</f>
        <v>7211</v>
      </c>
      <c r="D5" s="104">
        <f>SUM(D6:D20)</f>
        <v>8250</v>
      </c>
      <c r="E5" s="104">
        <f>SUM(E6:E20)</f>
        <v>981</v>
      </c>
    </row>
    <row r="6" spans="1:5" ht="21" customHeight="1">
      <c r="A6" s="16" t="s">
        <v>78</v>
      </c>
      <c r="B6" s="39">
        <f aca="true" t="shared" si="0" ref="B6:B18">SUM(C6:E6)</f>
        <v>25</v>
      </c>
      <c r="C6" s="12">
        <v>4</v>
      </c>
      <c r="D6" s="12">
        <v>15</v>
      </c>
      <c r="E6" s="12">
        <v>6</v>
      </c>
    </row>
    <row r="7" spans="1:5" ht="21" customHeight="1">
      <c r="A7" s="16" t="s">
        <v>79</v>
      </c>
      <c r="B7" s="39">
        <f t="shared" si="0"/>
        <v>174</v>
      </c>
      <c r="C7" s="12">
        <v>98</v>
      </c>
      <c r="D7" s="12">
        <v>74</v>
      </c>
      <c r="E7" s="12">
        <v>2</v>
      </c>
    </row>
    <row r="8" spans="1:5" ht="21" customHeight="1">
      <c r="A8" s="16" t="s">
        <v>80</v>
      </c>
      <c r="B8" s="39">
        <f t="shared" si="0"/>
        <v>305</v>
      </c>
      <c r="C8" s="12">
        <v>196</v>
      </c>
      <c r="D8" s="12">
        <v>108</v>
      </c>
      <c r="E8" s="12">
        <v>1</v>
      </c>
    </row>
    <row r="9" spans="1:5" ht="21" customHeight="1">
      <c r="A9" s="16" t="s">
        <v>81</v>
      </c>
      <c r="B9" s="39">
        <f t="shared" si="0"/>
        <v>648</v>
      </c>
      <c r="C9" s="12">
        <v>366</v>
      </c>
      <c r="D9" s="12">
        <v>269</v>
      </c>
      <c r="E9" s="12">
        <v>13</v>
      </c>
    </row>
    <row r="10" spans="1:5" ht="21" customHeight="1">
      <c r="A10" s="16" t="s">
        <v>82</v>
      </c>
      <c r="B10" s="39">
        <f t="shared" si="0"/>
        <v>1153</v>
      </c>
      <c r="C10" s="12">
        <v>737</v>
      </c>
      <c r="D10" s="12">
        <v>405</v>
      </c>
      <c r="E10" s="12">
        <v>11</v>
      </c>
    </row>
    <row r="11" spans="1:5" ht="21" customHeight="1">
      <c r="A11" s="16" t="s">
        <v>83</v>
      </c>
      <c r="B11" s="39">
        <f t="shared" si="0"/>
        <v>1016</v>
      </c>
      <c r="C11" s="12">
        <v>788</v>
      </c>
      <c r="D11" s="12">
        <v>218</v>
      </c>
      <c r="E11" s="12">
        <v>10</v>
      </c>
    </row>
    <row r="12" spans="1:5" ht="21" customHeight="1">
      <c r="A12" s="16" t="s">
        <v>84</v>
      </c>
      <c r="B12" s="39">
        <f t="shared" si="0"/>
        <v>3045</v>
      </c>
      <c r="C12" s="111">
        <v>1404</v>
      </c>
      <c r="D12" s="111">
        <v>941</v>
      </c>
      <c r="E12" s="12">
        <v>700</v>
      </c>
    </row>
    <row r="13" spans="1:5" ht="21" customHeight="1">
      <c r="A13" s="16" t="s">
        <v>85</v>
      </c>
      <c r="B13" s="39">
        <f t="shared" si="0"/>
        <v>6967</v>
      </c>
      <c r="C13" s="111">
        <v>3002</v>
      </c>
      <c r="D13" s="111">
        <v>3858</v>
      </c>
      <c r="E13" s="12">
        <v>107</v>
      </c>
    </row>
    <row r="14" spans="1:5" ht="21" customHeight="1">
      <c r="A14" s="16" t="s">
        <v>86</v>
      </c>
      <c r="B14" s="39">
        <f t="shared" si="0"/>
        <v>2531</v>
      </c>
      <c r="C14" s="111">
        <v>535</v>
      </c>
      <c r="D14" s="111">
        <v>1913</v>
      </c>
      <c r="E14" s="12">
        <v>83</v>
      </c>
    </row>
    <row r="15" spans="1:5" ht="21" customHeight="1">
      <c r="A15" s="16" t="s">
        <v>87</v>
      </c>
      <c r="B15" s="39">
        <f t="shared" si="0"/>
        <v>57</v>
      </c>
      <c r="C15" s="12">
        <v>8</v>
      </c>
      <c r="D15" s="12">
        <v>46</v>
      </c>
      <c r="E15" s="12">
        <v>3</v>
      </c>
    </row>
    <row r="16" spans="1:5" ht="21" customHeight="1">
      <c r="A16" s="16" t="s">
        <v>88</v>
      </c>
      <c r="B16" s="39">
        <f t="shared" si="0"/>
        <v>141</v>
      </c>
      <c r="C16" s="12">
        <v>28</v>
      </c>
      <c r="D16" s="12">
        <v>107</v>
      </c>
      <c r="E16" s="12">
        <v>6</v>
      </c>
    </row>
    <row r="17" spans="1:5" ht="21" customHeight="1">
      <c r="A17" s="16" t="s">
        <v>89</v>
      </c>
      <c r="B17" s="39">
        <f t="shared" si="0"/>
        <v>21</v>
      </c>
      <c r="C17" s="12">
        <v>0</v>
      </c>
      <c r="D17" s="12">
        <v>16</v>
      </c>
      <c r="E17" s="12">
        <v>5</v>
      </c>
    </row>
    <row r="18" spans="1:5" ht="21" customHeight="1">
      <c r="A18" s="16" t="s">
        <v>90</v>
      </c>
      <c r="B18" s="39">
        <f t="shared" si="0"/>
        <v>14</v>
      </c>
      <c r="C18" s="12">
        <v>0</v>
      </c>
      <c r="D18" s="12">
        <v>9</v>
      </c>
      <c r="E18" s="12">
        <v>5</v>
      </c>
    </row>
    <row r="19" spans="1:5" ht="21" customHeight="1">
      <c r="A19" s="16" t="s">
        <v>116</v>
      </c>
      <c r="B19" s="39">
        <f>SUM(C19:E19)</f>
        <v>82</v>
      </c>
      <c r="C19" s="12">
        <v>1</v>
      </c>
      <c r="D19" s="12">
        <v>53</v>
      </c>
      <c r="E19" s="12">
        <v>28</v>
      </c>
    </row>
    <row r="20" spans="1:5" ht="21" customHeight="1">
      <c r="A20" s="16" t="s">
        <v>25</v>
      </c>
      <c r="B20" s="39">
        <f>SUM(C20:E20)</f>
        <v>263</v>
      </c>
      <c r="C20" s="12">
        <v>44</v>
      </c>
      <c r="D20" s="12">
        <v>218</v>
      </c>
      <c r="E20" s="12">
        <v>1</v>
      </c>
    </row>
    <row r="21" spans="1:5" ht="19.5" customHeight="1">
      <c r="A21" s="82" t="s">
        <v>107</v>
      </c>
      <c r="B21" s="75">
        <f>D21+C21+E21</f>
        <v>100.00000000000001</v>
      </c>
      <c r="C21" s="88">
        <f>C5/B5*100</f>
        <v>43.85719498844423</v>
      </c>
      <c r="D21" s="88">
        <f>D5/B5%</f>
        <v>50.17637756963873</v>
      </c>
      <c r="E21" s="88">
        <f>E5/B5%</f>
        <v>5.966427441917042</v>
      </c>
    </row>
    <row r="22" ht="5.25" customHeight="1"/>
    <row r="23" spans="1:4" ht="18" customHeight="1">
      <c r="A23" s="97" t="s">
        <v>130</v>
      </c>
      <c r="B23" s="26"/>
      <c r="C23" s="26"/>
      <c r="D23" s="27"/>
    </row>
    <row r="24" spans="1:4" ht="18" customHeight="1">
      <c r="A24" s="97" t="s">
        <v>124</v>
      </c>
      <c r="B24" s="26"/>
      <c r="C24" s="26"/>
      <c r="D24" s="27"/>
    </row>
    <row r="25" spans="1:3" ht="18" customHeight="1">
      <c r="A25" s="98" t="s">
        <v>131</v>
      </c>
      <c r="B25" s="27"/>
      <c r="C25" s="27"/>
    </row>
    <row r="26" ht="18" customHeight="1">
      <c r="A26" s="100" t="s">
        <v>125</v>
      </c>
    </row>
    <row r="27" ht="18" customHeight="1">
      <c r="A27" s="105" t="s">
        <v>126</v>
      </c>
    </row>
    <row r="28" ht="14.25">
      <c r="C28" s="120"/>
    </row>
  </sheetData>
  <sheetProtection/>
  <mergeCells count="3">
    <mergeCell ref="A3:A4"/>
    <mergeCell ref="A1:D1"/>
    <mergeCell ref="B3:E3"/>
  </mergeCells>
  <printOptions/>
  <pageMargins left="0.6299212598425197" right="0.3937007874015748" top="0.3543307086614173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STATS - Government of Samoa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Faigalotu Taamilosaga</cp:lastModifiedBy>
  <cp:lastPrinted>2019-08-22T20:01:38Z</cp:lastPrinted>
  <dcterms:created xsi:type="dcterms:W3CDTF">2008-02-22T04:52:58Z</dcterms:created>
  <dcterms:modified xsi:type="dcterms:W3CDTF">2019-09-30T23:30:46Z</dcterms:modified>
  <cp:category/>
  <cp:version/>
  <cp:contentType/>
  <cp:contentStatus/>
</cp:coreProperties>
</file>